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11415" tabRatio="686"/>
  </bookViews>
  <sheets>
    <sheet name="◆初期入力項目" sheetId="1" r:id="rId1"/>
    <sheet name="◆旅費交通費" sheetId="4" r:id="rId2"/>
    <sheet name="印刷用（申請書）" sheetId="2" state="hidden" r:id="rId3"/>
    <sheet name="（※主管団体用管理用-謝金支払申請①）" sheetId="5" r:id="rId4"/>
    <sheet name="（※主管団体用管理用-謝金支払申請②）" sheetId="6" r:id="rId5"/>
    <sheet name="（※主管団体用管理用-謝金支払申請③）" sheetId="7" r:id="rId6"/>
    <sheet name="（管理用・ACCESS転写データ）" sheetId="3" state="hidden" r:id="rId7"/>
  </sheets>
  <definedNames>
    <definedName name="_xlnm.Print_Area" localSheetId="3">'（※主管団体用管理用-謝金支払申請①）'!$A$1:$I$14</definedName>
    <definedName name="_xlnm.Print_Area" localSheetId="4">'（※主管団体用管理用-謝金支払申請②）'!$A$1:$I$14</definedName>
    <definedName name="_xlnm.Print_Area" localSheetId="5">'（※主管団体用管理用-謝金支払申請③）'!$A$1:$I$14</definedName>
    <definedName name="_xlnm.Print_Area" localSheetId="0">◆初期入力項目!$A$1:$I$26</definedName>
    <definedName name="_xlnm.Print_Area" localSheetId="1">◆旅費交通費!$A$1:$R$22</definedName>
    <definedName name="_xlnm.Print_Area" localSheetId="2">'印刷用（申請書）'!$A$1:$R$24</definedName>
  </definedNames>
  <calcPr calcId="144525"/>
</workbook>
</file>

<file path=xl/sharedStrings.xml><?xml version="1.0" encoding="utf-8"?>
<sst xmlns="http://schemas.openxmlformats.org/spreadsheetml/2006/main" count="412" uniqueCount="245">
  <si>
    <t>様式R-03-0</t>
  </si>
  <si>
    <t>【初期入力項目】</t>
  </si>
  <si>
    <t>RAC指導者登録ID</t>
  </si>
  <si>
    <t>フリガナ</t>
  </si>
  <si>
    <t>お名前</t>
  </si>
  <si>
    <t>ご連絡先</t>
  </si>
  <si>
    <t>〒</t>
  </si>
  <si>
    <t>住所</t>
  </si>
  <si>
    <t>TEL</t>
  </si>
  <si>
    <t>携帯電話</t>
  </si>
  <si>
    <t>E-MAIL　※１</t>
  </si>
  <si>
    <t>ご登録口座</t>
  </si>
  <si>
    <t>銀行名</t>
  </si>
  <si>
    <t>例）ゆうちょ</t>
  </si>
  <si>
    <t>支店名</t>
  </si>
  <si>
    <t>例）九九六</t>
  </si>
  <si>
    <t>種別</t>
  </si>
  <si>
    <t>口座番号</t>
  </si>
  <si>
    <t>例）0156789</t>
  </si>
  <si>
    <t>コウザメイギ</t>
  </si>
  <si>
    <t>口座名義　※３</t>
  </si>
  <si>
    <t>個人番号</t>
  </si>
  <si>
    <t>旅費支給明細書</t>
  </si>
  <si>
    <t>記入日</t>
  </si>
  <si>
    <t>年</t>
  </si>
  <si>
    <t>月</t>
  </si>
  <si>
    <t>日</t>
  </si>
  <si>
    <t>プロジェクトNo</t>
  </si>
  <si>
    <t>-100-2＿河川整備基金/指導者養成講座</t>
  </si>
  <si>
    <t>活動名</t>
  </si>
  <si>
    <t>例）RACリーダー養成講座in信濃川</t>
  </si>
  <si>
    <t>活動内容</t>
  </si>
  <si>
    <t>例）講師として</t>
  </si>
  <si>
    <t>年度</t>
  </si>
  <si>
    <t>※１　　メールへお振込みの明細をお送りします。</t>
  </si>
  <si>
    <t>※2</t>
  </si>
  <si>
    <t>なお、入力欄は上記</t>
  </si>
  <si>
    <t>色の箇所です。「申請書」シートの他の書式も同じです。</t>
  </si>
  <si>
    <t>※3　　口座名義はご本人の個人名義の口座をご記入ください。</t>
  </si>
  <si>
    <t>　</t>
  </si>
  <si>
    <t>元号</t>
  </si>
  <si>
    <t>西暦</t>
  </si>
  <si>
    <t>プロジェクトID</t>
  </si>
  <si>
    <t>貼付欄</t>
  </si>
  <si>
    <t>プロジェクト名</t>
  </si>
  <si>
    <t>事業名</t>
  </si>
  <si>
    <t>100-1</t>
  </si>
  <si>
    <t>河川整備基金</t>
  </si>
  <si>
    <t>共通経費</t>
  </si>
  <si>
    <t>100-2</t>
  </si>
  <si>
    <t>指導者養成講座</t>
  </si>
  <si>
    <t>103-1</t>
  </si>
  <si>
    <t>河川整備基金（調査研究）</t>
  </si>
  <si>
    <t>川育PFD基準研究事業</t>
  </si>
  <si>
    <t>200-1</t>
  </si>
  <si>
    <t>河川環境管理財団受託業務</t>
  </si>
  <si>
    <t>指導者養成講座運営</t>
  </si>
  <si>
    <t>200-2</t>
  </si>
  <si>
    <t>水辺のヒヤリハット</t>
  </si>
  <si>
    <t>200-3</t>
  </si>
  <si>
    <t>サポセン備品管理業務</t>
  </si>
  <si>
    <t>201-1</t>
  </si>
  <si>
    <t>各地方整備局等受託業務</t>
  </si>
  <si>
    <t>八代河川国道事務所</t>
  </si>
  <si>
    <t>201-2</t>
  </si>
  <si>
    <t>山口河川国道事務所</t>
  </si>
  <si>
    <t>201-3</t>
  </si>
  <si>
    <t>その他</t>
  </si>
  <si>
    <t>川育キャンプ関連</t>
  </si>
  <si>
    <t/>
  </si>
  <si>
    <t>一般管理費</t>
  </si>
  <si>
    <t>事務全般</t>
  </si>
  <si>
    <t>500-1</t>
  </si>
  <si>
    <t>資機材販売・レンタル事業</t>
  </si>
  <si>
    <t>RACグッズ販売・仕入れ</t>
  </si>
  <si>
    <t>500-2</t>
  </si>
  <si>
    <t>RACレンタル売上・経費</t>
  </si>
  <si>
    <t>500-3</t>
  </si>
  <si>
    <t>川育認定</t>
  </si>
  <si>
    <t>500-4</t>
  </si>
  <si>
    <t>資機材メンテナンス事業</t>
  </si>
  <si>
    <t>501-1</t>
  </si>
  <si>
    <t>講習会関連１</t>
  </si>
  <si>
    <t>テキスト手数料・印刷費</t>
  </si>
  <si>
    <t>501-2</t>
  </si>
  <si>
    <t>講習会関連２</t>
  </si>
  <si>
    <t>講習会参加費・運営費</t>
  </si>
  <si>
    <t>501-3</t>
  </si>
  <si>
    <t>講習会関連３</t>
  </si>
  <si>
    <t>講師派遣</t>
  </si>
  <si>
    <t>501-4</t>
  </si>
  <si>
    <t>講習会関連４</t>
  </si>
  <si>
    <t>企画総務部会</t>
  </si>
  <si>
    <t>501-5</t>
  </si>
  <si>
    <t>講習会関連５</t>
  </si>
  <si>
    <t>ＲＡＣフォーラム</t>
  </si>
  <si>
    <t>600-1</t>
  </si>
  <si>
    <t>会費</t>
  </si>
  <si>
    <t>年会費</t>
  </si>
  <si>
    <t>600-2</t>
  </si>
  <si>
    <t>指導者登録</t>
  </si>
  <si>
    <t>600-3</t>
  </si>
  <si>
    <t>保険</t>
  </si>
  <si>
    <t>RAC版CONE保険</t>
  </si>
  <si>
    <t>601-1</t>
  </si>
  <si>
    <t>RAC基金</t>
  </si>
  <si>
    <t>寄付金</t>
  </si>
  <si>
    <t>700-1</t>
  </si>
  <si>
    <t>普及関連</t>
  </si>
  <si>
    <t>第16回川に学ぶ全国大会</t>
  </si>
  <si>
    <t>700-2</t>
  </si>
  <si>
    <t>川の流れ体験キャンペーン</t>
  </si>
  <si>
    <t>701-1</t>
  </si>
  <si>
    <t>印刷費・ＨＰ編集費</t>
  </si>
  <si>
    <t>701-2</t>
  </si>
  <si>
    <t>事業運営サポート</t>
  </si>
  <si>
    <t>701-3</t>
  </si>
  <si>
    <t>自主事業</t>
  </si>
  <si>
    <t>800-1</t>
  </si>
  <si>
    <t>雑収入・雑費関連</t>
  </si>
  <si>
    <t>800-2</t>
  </si>
  <si>
    <t>RAC救援隊支援</t>
  </si>
  <si>
    <t>熊本地震支援活動費</t>
  </si>
  <si>
    <t>800-3</t>
  </si>
  <si>
    <t>日本財団助成事業</t>
  </si>
  <si>
    <t>旅行者氏名</t>
  </si>
  <si>
    <t>目的</t>
  </si>
  <si>
    <t>年
月日</t>
  </si>
  <si>
    <t>出発地</t>
  </si>
  <si>
    <t>経路</t>
  </si>
  <si>
    <t>到着地</t>
  </si>
  <si>
    <t>宿泊地</t>
  </si>
  <si>
    <t>鉄道賃</t>
  </si>
  <si>
    <t>バス代</t>
  </si>
  <si>
    <t>船賃</t>
  </si>
  <si>
    <t>航空賃</t>
  </si>
  <si>
    <t>車両</t>
  </si>
  <si>
    <t>宿泊料</t>
  </si>
  <si>
    <t>運賃</t>
  </si>
  <si>
    <t>急行
料金</t>
  </si>
  <si>
    <t>計</t>
  </si>
  <si>
    <t>停留所</t>
  </si>
  <si>
    <t>出発地
～
到着地</t>
  </si>
  <si>
    <t>距離</t>
  </si>
  <si>
    <t>支給額</t>
  </si>
  <si>
    <t>金額</t>
  </si>
  <si>
    <t>摘要</t>
  </si>
  <si>
    <t>小　　　計</t>
  </si>
  <si>
    <t>＜備考＞宿泊料及び旅費の支給額根拠については、当団体内部旅費規程による。</t>
  </si>
  <si>
    <t>旅費合計</t>
  </si>
  <si>
    <t xml:space="preserve">住所 </t>
  </si>
  <si>
    <t>ＴＥＬ</t>
  </si>
  <si>
    <t>氏名　</t>
  </si>
  <si>
    <t>様式R-03-1</t>
  </si>
  <si>
    <t>謝金・旅費の振込口座について</t>
  </si>
  <si>
    <r>
      <rPr>
        <sz val="11"/>
        <rFont val="Arial"/>
        <charset val="134"/>
      </rPr>
      <t>NPO</t>
    </r>
    <r>
      <rPr>
        <sz val="11"/>
        <rFont val="ＭＳ ゴシック"/>
        <charset val="128"/>
      </rPr>
      <t>法人川に学ぶ体験活動協議会</t>
    </r>
  </si>
  <si>
    <r>
      <rPr>
        <sz val="11"/>
        <rFont val="ＭＳ ゴシック"/>
        <charset val="128"/>
      </rPr>
      <t>代表理事</t>
    </r>
    <r>
      <rPr>
        <sz val="11"/>
        <rFont val="Arial"/>
        <charset val="134"/>
      </rPr>
      <t xml:space="preserve">  </t>
    </r>
    <r>
      <rPr>
        <sz val="11"/>
        <rFont val="ＭＳ ゴシック"/>
        <charset val="128"/>
      </rPr>
      <t>藤吉洋一郎</t>
    </r>
    <r>
      <rPr>
        <sz val="11"/>
        <rFont val="Arial"/>
        <charset val="134"/>
      </rPr>
      <t xml:space="preserve"> </t>
    </r>
    <r>
      <rPr>
        <sz val="11"/>
        <rFont val="ＭＳ ゴシック"/>
        <charset val="128"/>
      </rPr>
      <t>殿</t>
    </r>
  </si>
  <si>
    <r>
      <rPr>
        <sz val="11"/>
        <rFont val="ＭＳ ゴシック"/>
        <charset val="128"/>
      </rPr>
      <t>住</t>
    </r>
    <r>
      <rPr>
        <sz val="11"/>
        <rFont val="Arial"/>
        <charset val="134"/>
      </rPr>
      <t xml:space="preserve">      </t>
    </r>
    <r>
      <rPr>
        <sz val="11"/>
        <rFont val="ＭＳ ゴシック"/>
        <charset val="128"/>
      </rPr>
      <t>所</t>
    </r>
  </si>
  <si>
    <t>ふりがな</t>
  </si>
  <si>
    <t>　　　　　　　　　　　　　　　　　</t>
  </si>
  <si>
    <t>謝金・旅費の振込口座について、以下の通り届け出いたします。</t>
  </si>
  <si>
    <t>記</t>
  </si>
  <si>
    <t>2．振込先</t>
  </si>
  <si>
    <t>銀行</t>
  </si>
  <si>
    <t>支店</t>
  </si>
  <si>
    <t>3．口座種別</t>
  </si>
  <si>
    <t>4．口座番号</t>
  </si>
  <si>
    <t>5．口座名義フリガナ</t>
  </si>
  <si>
    <t>6．口座名義　※２</t>
  </si>
  <si>
    <t>※１　ご本人様の振込口座でお願いします。</t>
  </si>
  <si>
    <t>年号</t>
  </si>
  <si>
    <t>様式R-03-2</t>
  </si>
  <si>
    <t>【RAC講師等謝金支払申請画面】</t>
  </si>
  <si>
    <t>謝礼対象の講座実施日（西暦）</t>
  </si>
  <si>
    <t>（1日毎に作成ください）</t>
  </si>
  <si>
    <t>時間帯（例　13:00～17:00）</t>
  </si>
  <si>
    <t>講座科目名</t>
  </si>
  <si>
    <t>例：安全対策について</t>
  </si>
  <si>
    <t>報酬（円）</t>
  </si>
  <si>
    <t>源泉徴収税額（円）</t>
  </si>
  <si>
    <t>（自動計算）</t>
  </si>
  <si>
    <t>差引きお支払額（円）</t>
  </si>
  <si>
    <t>※</t>
  </si>
  <si>
    <t>色の箇所です。</t>
  </si>
  <si>
    <t>25-100-1＿河川整備基金/共通経費</t>
  </si>
  <si>
    <t>25-100-2＿河川整備基金/指導者養成講座</t>
  </si>
  <si>
    <t>25-100-3＿河川整備基金/その他</t>
  </si>
  <si>
    <t>25-101-1＿地球環境基金/共通経費</t>
  </si>
  <si>
    <t>25-101-2＿地球環境基金/サマーキャンプ（拠点）</t>
  </si>
  <si>
    <t>25-103-1＿きれいな川と暮らそう基金/川の流れ体験キャンペーン</t>
  </si>
  <si>
    <t>25-104-1＿河川整備基金（調査研究）/管理費</t>
  </si>
  <si>
    <t>25-104-2＿河川整備基金（調査研究）/検討委員会</t>
  </si>
  <si>
    <t>25-200-1＿河川環境管理財団受託業務/指導者養成講座運営</t>
  </si>
  <si>
    <t>25-200-2＿河川環境管理財団受託業務/学校連携事業</t>
  </si>
  <si>
    <t>25-200-3＿河川環境管理財団受託業務/サポセン備品管理業務</t>
  </si>
  <si>
    <t>25-200-4＿河川環境管理財団受託業務/人材育成部会</t>
  </si>
  <si>
    <t>25-201＿各地方整備局等受託業務/</t>
  </si>
  <si>
    <t>25-202＿河川環境管理財団受託業務/水辺のヒヤリハット</t>
  </si>
  <si>
    <t>25-203＿川育キャンプ関連/</t>
  </si>
  <si>
    <t>25-300-1＿常任理事会/理事交通費</t>
  </si>
  <si>
    <t>25-300-2＿理事会・総会/その他</t>
  </si>
  <si>
    <t>25-301＿一般管理費/事務全般</t>
  </si>
  <si>
    <t>25-500-1＿資機材販売・レンタル事業/RACグッズ販売・仕入れ</t>
  </si>
  <si>
    <t>25-500-2＿資機材販売・レンタル事業/RACレンタル売上・経費</t>
  </si>
  <si>
    <t>25-500-3＿資機材販売・レンタル事業/川育認定事業</t>
  </si>
  <si>
    <t>25-501-1＿講習会関連１/テキスト手数料・印刷費</t>
  </si>
  <si>
    <t>25-501-2＿講習会関連２/講習会参加費・運営費</t>
  </si>
  <si>
    <t>25-501-3＿講習会関連３/講師派遣</t>
  </si>
  <si>
    <t>25-501-4＿講習会関連４/企画総務部会</t>
  </si>
  <si>
    <t>25-501-5＿講習会関連５/ＲＡＣフォーラム</t>
  </si>
  <si>
    <t>25-502＿自主事業/</t>
  </si>
  <si>
    <t>25-503＿広報関連費（自主事業分）/印刷費・ＨＰ編集費</t>
  </si>
  <si>
    <t>25-600-1＿会費/年会費</t>
  </si>
  <si>
    <t>25-600-2＿会費/指導者登録</t>
  </si>
  <si>
    <t>25-700-1＿その他/第13回川に学ぶ全国大会</t>
  </si>
  <si>
    <t>25-700-2＿その他/寄付金</t>
  </si>
  <si>
    <t>25-700-3＿その他/川育関連事業</t>
  </si>
  <si>
    <t>25-700-4＿その他/事業運営サポート</t>
  </si>
  <si>
    <t>25-700-5＿その他/雑収入・雑費関連</t>
  </si>
  <si>
    <t>■講師情報</t>
  </si>
  <si>
    <t>ID</t>
  </si>
  <si>
    <t>氏名</t>
  </si>
  <si>
    <t>住所２</t>
  </si>
  <si>
    <t>メール</t>
  </si>
  <si>
    <t>登録日</t>
  </si>
  <si>
    <t>■登録口座</t>
  </si>
  <si>
    <t>金融機関</t>
  </si>
  <si>
    <t>めいぎ</t>
  </si>
  <si>
    <t>名義</t>
  </si>
  <si>
    <t>■RAC支払い依頼書（精算）</t>
  </si>
  <si>
    <t>経費の科目</t>
  </si>
  <si>
    <t>補助科目</t>
  </si>
  <si>
    <t>適用</t>
  </si>
  <si>
    <t>貸_勘定科目</t>
  </si>
  <si>
    <t>貸_補助科目</t>
  </si>
  <si>
    <t>支払総額_貸</t>
  </si>
  <si>
    <t>旅費交通費</t>
  </si>
  <si>
    <t>普通預金</t>
  </si>
  <si>
    <t>楽天銀行</t>
  </si>
  <si>
    <t>謝金</t>
  </si>
  <si>
    <t>複合</t>
  </si>
  <si>
    <t>預り金</t>
  </si>
  <si>
    <t>支払手数料</t>
  </si>
  <si>
    <t>振込手数料</t>
  </si>
  <si>
    <t>/</t>
  </si>
</sst>
</file>

<file path=xl/styles.xml><?xml version="1.0" encoding="utf-8"?>
<styleSheet xmlns="http://schemas.openxmlformats.org/spreadsheetml/2006/main">
  <numFmts count="9">
    <numFmt numFmtId="176" formatCode="0;\-0;0\ 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_-&quot;\&quot;* #,##0.00_-\ ;\-&quot;\&quot;* #,##0.00_-\ ;_-&quot;\&quot;* &quot;-&quot;??_-\ ;_-@_-"/>
    <numFmt numFmtId="180" formatCode="yyyy/m/d;@"/>
    <numFmt numFmtId="181" formatCode="0_ "/>
    <numFmt numFmtId="182" formatCode="[&lt;=999]000;[&lt;=9999]000\-00;000\-0000"/>
    <numFmt numFmtId="183" formatCode="00"/>
  </numFmts>
  <fonts count="43">
    <font>
      <sz val="11"/>
      <name val="ＭＳ Ｐゴシック"/>
      <charset val="128"/>
    </font>
    <font>
      <sz val="14"/>
      <name val="ＭＳ Ｐゴシック"/>
      <charset val="128"/>
    </font>
    <font>
      <b/>
      <sz val="16"/>
      <name val="ＭＳ Ｐゴシック"/>
      <charset val="128"/>
    </font>
    <font>
      <b/>
      <sz val="11"/>
      <name val="ＭＳ Ｐゴシック"/>
      <charset val="128"/>
    </font>
    <font>
      <sz val="12"/>
      <name val="ＭＳ Ｐゴシック"/>
      <charset val="128"/>
    </font>
    <font>
      <sz val="20"/>
      <name val="ＭＳ Ｐゴシック"/>
      <charset val="128"/>
    </font>
    <font>
      <sz val="9"/>
      <color indexed="8"/>
      <name val="ＭＳ Ｐゴシック"/>
      <charset val="128"/>
    </font>
    <font>
      <sz val="9"/>
      <name val="ＭＳ Ｐゴシック"/>
      <charset val="128"/>
    </font>
    <font>
      <sz val="10"/>
      <name val="ＭＳ ゴシック"/>
      <charset val="128"/>
    </font>
    <font>
      <b/>
      <sz val="14"/>
      <name val="ＭＳ Ｐゴシック"/>
      <charset val="128"/>
    </font>
    <font>
      <b/>
      <sz val="14"/>
      <name val="Arial"/>
      <charset val="134"/>
    </font>
    <font>
      <sz val="11"/>
      <name val="Arial"/>
      <charset val="134"/>
    </font>
    <font>
      <sz val="11"/>
      <name val="ＭＳ ゴシック"/>
      <charset val="128"/>
    </font>
    <font>
      <sz val="10.5"/>
      <name val="ＭＳ ゴシック"/>
      <charset val="128"/>
    </font>
    <font>
      <sz val="10.5"/>
      <name val="Arial"/>
      <charset val="134"/>
    </font>
    <font>
      <sz val="12"/>
      <name val="ＭＳ ゴシック"/>
      <charset val="128"/>
    </font>
    <font>
      <sz val="9"/>
      <name val="ＭＳ ゴシック"/>
      <charset val="128"/>
    </font>
    <font>
      <u/>
      <sz val="11"/>
      <name val="ＭＳ Ｐゴシック"/>
      <charset val="128"/>
    </font>
    <font>
      <sz val="16"/>
      <name val="ＭＳ Ｐゴシック"/>
      <charset val="128"/>
    </font>
    <font>
      <b/>
      <sz val="12"/>
      <name val="ＭＳ Ｐゴシック"/>
      <charset val="128"/>
    </font>
    <font>
      <u/>
      <sz val="11"/>
      <color indexed="12"/>
      <name val="ＭＳ Ｐゴシック"/>
      <charset val="128"/>
    </font>
    <font>
      <sz val="6"/>
      <name val="ＭＳ Ｐゴシック"/>
      <charset val="128"/>
    </font>
    <font>
      <sz val="10"/>
      <name val="ＭＳ Ｐゴシック"/>
      <charset val="128"/>
    </font>
    <font>
      <sz val="11"/>
      <color indexed="8"/>
      <name val="ＭＳ Ｐゴシック"/>
      <charset val="128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thin">
        <color indexed="22"/>
      </right>
      <top style="thin">
        <color indexed="22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  <diagonal/>
    </border>
    <border>
      <left style="thin">
        <color indexed="22"/>
      </left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16" borderId="86" applyNumberFormat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179" fontId="26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4" fillId="24" borderId="0" applyNumberFormat="0" applyBorder="0" applyAlignment="0" applyProtection="0">
      <alignment vertical="center"/>
    </xf>
    <xf numFmtId="0" fontId="26" fillId="25" borderId="87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8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28" borderId="90" applyNumberFormat="0" applyAlignment="0" applyProtection="0">
      <alignment vertical="center"/>
    </xf>
    <xf numFmtId="0" fontId="38" fillId="0" borderId="89" applyNumberFormat="0" applyFill="0" applyAlignment="0" applyProtection="0">
      <alignment vertical="center"/>
    </xf>
    <xf numFmtId="0" fontId="34" fillId="0" borderId="89" applyNumberFormat="0" applyFill="0" applyAlignment="0" applyProtection="0">
      <alignment vertical="center"/>
    </xf>
    <xf numFmtId="0" fontId="33" fillId="28" borderId="86" applyNumberFormat="0" applyAlignment="0" applyProtection="0">
      <alignment vertical="center"/>
    </xf>
    <xf numFmtId="0" fontId="39" fillId="0" borderId="9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0" fillId="35" borderId="92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1" fillId="0" borderId="93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/>
  </cellStyleXfs>
  <cellXfs count="26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4" borderId="1" xfId="0" applyFill="1" applyBorder="1" applyProtection="1">
      <alignment vertical="center"/>
    </xf>
    <xf numFmtId="0" fontId="4" fillId="4" borderId="4" xfId="0" applyFont="1" applyFill="1" applyBorder="1" applyProtection="1">
      <alignment vertical="center"/>
    </xf>
    <xf numFmtId="0" fontId="4" fillId="4" borderId="3" xfId="0" applyFont="1" applyFill="1" applyBorder="1" applyProtection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Protection="1">
      <alignment vertical="center"/>
    </xf>
    <xf numFmtId="0" fontId="1" fillId="0" borderId="5" xfId="0" applyFont="1" applyBorder="1" applyAlignment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181" fontId="5" fillId="5" borderId="4" xfId="0" applyNumberFormat="1" applyFont="1" applyFill="1" applyBorder="1" applyAlignment="1" applyProtection="1">
      <alignment horizontal="right" vertical="center"/>
      <protection locked="0"/>
    </xf>
    <xf numFmtId="181" fontId="5" fillId="5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/>
    </xf>
    <xf numFmtId="181" fontId="1" fillId="0" borderId="4" xfId="0" applyNumberFormat="1" applyFont="1" applyFill="1" applyBorder="1" applyAlignment="1" applyProtection="1">
      <alignment horizontal="right" vertical="center"/>
      <protection locked="0"/>
    </xf>
    <xf numFmtId="181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4" borderId="8" xfId="0" applyFill="1" applyBorder="1" applyProtection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alignment vertical="center"/>
    </xf>
    <xf numFmtId="0" fontId="1" fillId="5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6" borderId="1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Protection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181" fontId="5" fillId="5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1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6" fillId="6" borderId="1" xfId="5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</xf>
    <xf numFmtId="0" fontId="6" fillId="0" borderId="9" xfId="50" applyFont="1" applyFill="1" applyBorder="1" applyAlignment="1">
      <alignment wrapText="1"/>
    </xf>
    <xf numFmtId="0" fontId="6" fillId="0" borderId="10" xfId="50" applyFont="1" applyFill="1" applyBorder="1" applyAlignment="1">
      <alignment wrapText="1"/>
    </xf>
    <xf numFmtId="0" fontId="7" fillId="0" borderId="0" xfId="0" applyFont="1" applyProtection="1">
      <alignment vertical="center"/>
    </xf>
    <xf numFmtId="0" fontId="6" fillId="0" borderId="11" xfId="50" applyFont="1" applyFill="1" applyBorder="1" applyAlignment="1">
      <alignment wrapText="1"/>
    </xf>
    <xf numFmtId="0" fontId="6" fillId="0" borderId="12" xfId="50" applyFont="1" applyFill="1" applyBorder="1" applyAlignment="1">
      <alignment wrapText="1"/>
    </xf>
    <xf numFmtId="0" fontId="6" fillId="0" borderId="0" xfId="50" applyFont="1" applyFill="1" applyBorder="1" applyAlignment="1">
      <alignment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top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right" vertical="center" wrapText="1"/>
    </xf>
    <xf numFmtId="0" fontId="13" fillId="0" borderId="5" xfId="0" applyFont="1" applyBorder="1" applyAlignment="1" applyProtection="1">
      <alignment horizontal="right" vertical="center" wrapText="1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13" fillId="0" borderId="3" xfId="0" applyFont="1" applyBorder="1" applyAlignment="1" applyProtection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4" fontId="0" fillId="5" borderId="26" xfId="0" applyNumberFormat="1" applyFill="1" applyBorder="1" applyProtection="1">
      <alignment vertical="center"/>
      <protection locked="0"/>
    </xf>
    <xf numFmtId="0" fontId="0" fillId="5" borderId="27" xfId="0" applyFill="1" applyBorder="1" applyProtection="1">
      <alignment vertical="center"/>
      <protection locked="0"/>
    </xf>
    <xf numFmtId="3" fontId="0" fillId="5" borderId="28" xfId="0" applyNumberFormat="1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29" xfId="0" applyFill="1" applyBorder="1" applyProtection="1">
      <alignment vertical="center"/>
    </xf>
    <xf numFmtId="0" fontId="0" fillId="5" borderId="28" xfId="0" applyFill="1" applyBorder="1" applyProtection="1">
      <alignment vertical="center"/>
      <protection locked="0"/>
    </xf>
    <xf numFmtId="31" fontId="0" fillId="5" borderId="26" xfId="0" applyNumberFormat="1" applyFill="1" applyBorder="1" applyProtection="1">
      <alignment vertical="center"/>
      <protection locked="0"/>
    </xf>
    <xf numFmtId="0" fontId="0" fillId="5" borderId="26" xfId="0" applyFill="1" applyBorder="1" applyProtection="1">
      <alignment vertical="center"/>
      <protection locked="0"/>
    </xf>
    <xf numFmtId="0" fontId="0" fillId="5" borderId="30" xfId="0" applyFill="1" applyBorder="1" applyProtection="1">
      <alignment vertical="center"/>
      <protection locked="0"/>
    </xf>
    <xf numFmtId="0" fontId="0" fillId="5" borderId="31" xfId="0" applyFill="1" applyBorder="1" applyProtection="1">
      <alignment vertical="center"/>
      <protection locked="0"/>
    </xf>
    <xf numFmtId="0" fontId="0" fillId="5" borderId="32" xfId="0" applyFill="1" applyBorder="1" applyProtection="1">
      <alignment vertical="center"/>
      <protection locked="0"/>
    </xf>
    <xf numFmtId="0" fontId="0" fillId="5" borderId="33" xfId="0" applyFill="1" applyBorder="1" applyProtection="1">
      <alignment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5" borderId="29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0" fillId="5" borderId="46" xfId="0" applyFill="1" applyBorder="1" applyProtection="1">
      <alignment vertical="center"/>
      <protection locked="0"/>
    </xf>
    <xf numFmtId="31" fontId="0" fillId="5" borderId="28" xfId="0" applyNumberFormat="1" applyFill="1" applyBorder="1" applyProtection="1">
      <alignment vertical="center"/>
      <protection locked="0"/>
    </xf>
    <xf numFmtId="0" fontId="0" fillId="5" borderId="47" xfId="0" applyFill="1" applyBorder="1" applyProtection="1">
      <alignment vertical="center"/>
      <protection locked="0"/>
    </xf>
    <xf numFmtId="0" fontId="0" fillId="5" borderId="48" xfId="0" applyFill="1" applyBorder="1" applyProtection="1">
      <alignment vertical="center"/>
      <protection locked="0"/>
    </xf>
    <xf numFmtId="0" fontId="0" fillId="5" borderId="49" xfId="0" applyFill="1" applyBorder="1" applyProtection="1">
      <alignment vertical="center"/>
      <protection locked="0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35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center" vertical="top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/>
    </xf>
    <xf numFmtId="0" fontId="4" fillId="0" borderId="60" xfId="0" applyFont="1" applyBorder="1">
      <alignment vertical="center"/>
    </xf>
    <xf numFmtId="0" fontId="1" fillId="0" borderId="6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40" xfId="0" applyBorder="1">
      <alignment vertical="center"/>
    </xf>
    <xf numFmtId="0" fontId="0" fillId="0" borderId="54" xfId="0" applyBorder="1">
      <alignment vertical="center"/>
    </xf>
    <xf numFmtId="0" fontId="0" fillId="0" borderId="61" xfId="0" applyBorder="1">
      <alignment vertical="center"/>
    </xf>
    <xf numFmtId="0" fontId="0" fillId="0" borderId="20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5" borderId="64" xfId="0" applyFill="1" applyBorder="1" applyProtection="1">
      <alignment vertical="center"/>
      <protection locked="0"/>
    </xf>
    <xf numFmtId="49" fontId="0" fillId="5" borderId="65" xfId="0" applyNumberFormat="1" applyFill="1" applyBorder="1" applyAlignment="1" applyProtection="1">
      <alignment vertical="center" wrapText="1"/>
      <protection locked="0"/>
    </xf>
    <xf numFmtId="0" fontId="0" fillId="5" borderId="66" xfId="0" applyFill="1" applyBorder="1" applyProtection="1">
      <alignment vertical="center"/>
      <protection locked="0"/>
    </xf>
    <xf numFmtId="49" fontId="0" fillId="5" borderId="67" xfId="0" applyNumberFormat="1" applyFill="1" applyBorder="1" applyAlignment="1" applyProtection="1">
      <alignment vertical="center" wrapText="1"/>
      <protection locked="0"/>
    </xf>
    <xf numFmtId="0" fontId="0" fillId="0" borderId="68" xfId="0" applyBorder="1">
      <alignment vertical="center"/>
    </xf>
    <xf numFmtId="0" fontId="0" fillId="0" borderId="56" xfId="0" applyBorder="1" applyAlignment="1">
      <alignment vertical="center" wrapText="1"/>
    </xf>
    <xf numFmtId="0" fontId="0" fillId="0" borderId="69" xfId="0" applyBorder="1">
      <alignment vertical="center"/>
    </xf>
    <xf numFmtId="0" fontId="19" fillId="0" borderId="70" xfId="0" applyFont="1" applyBorder="1" applyAlignment="1">
      <alignment horizontal="right"/>
    </xf>
    <xf numFmtId="0" fontId="0" fillId="0" borderId="61" xfId="0" applyBorder="1" applyAlignment="1"/>
    <xf numFmtId="0" fontId="0" fillId="0" borderId="60" xfId="0" applyBorder="1" applyAlignment="1"/>
    <xf numFmtId="0" fontId="0" fillId="7" borderId="1" xfId="0" applyFill="1" applyBorder="1" applyProtection="1">
      <alignment vertical="center"/>
    </xf>
    <xf numFmtId="0" fontId="0" fillId="7" borderId="4" xfId="0" applyFill="1" applyBorder="1" applyAlignment="1" applyProtection="1">
      <alignment horizontal="left" vertical="center"/>
    </xf>
    <xf numFmtId="0" fontId="0" fillId="7" borderId="3" xfId="0" applyFill="1" applyBorder="1" applyAlignment="1" applyProtection="1">
      <alignment horizontal="left" vertical="center"/>
    </xf>
    <xf numFmtId="49" fontId="0" fillId="5" borderId="4" xfId="0" applyNumberFormat="1" applyFill="1" applyBorder="1" applyAlignment="1" applyProtection="1">
      <alignment horizontal="left" vertical="center"/>
      <protection locked="0"/>
    </xf>
    <xf numFmtId="49" fontId="0" fillId="5" borderId="5" xfId="0" applyNumberForma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7" borderId="4" xfId="0" applyFill="1" applyBorder="1" applyProtection="1">
      <alignment vertical="center"/>
    </xf>
    <xf numFmtId="0" fontId="0" fillId="7" borderId="3" xfId="0" applyFill="1" applyBorder="1" applyProtection="1">
      <alignment vertical="center"/>
    </xf>
    <xf numFmtId="0" fontId="0" fillId="7" borderId="71" xfId="0" applyFill="1" applyBorder="1" applyAlignment="1" applyProtection="1">
      <alignment horizontal="right" vertical="top"/>
    </xf>
    <xf numFmtId="0" fontId="0" fillId="7" borderId="71" xfId="0" applyFill="1" applyBorder="1" applyAlignment="1" applyProtection="1">
      <alignment horizontal="left" vertical="top"/>
    </xf>
    <xf numFmtId="182" fontId="0" fillId="5" borderId="4" xfId="0" applyNumberFormat="1" applyFill="1" applyBorder="1" applyAlignment="1" applyProtection="1">
      <alignment horizontal="left" vertical="center"/>
      <protection locked="0"/>
    </xf>
    <xf numFmtId="182" fontId="0" fillId="5" borderId="5" xfId="0" applyNumberFormat="1" applyFill="1" applyBorder="1" applyAlignment="1" applyProtection="1">
      <alignment horizontal="left" vertical="center"/>
      <protection locked="0"/>
    </xf>
    <xf numFmtId="0" fontId="0" fillId="7" borderId="72" xfId="0" applyFill="1" applyBorder="1" applyAlignment="1" applyProtection="1">
      <alignment horizontal="right" vertical="top"/>
    </xf>
    <xf numFmtId="0" fontId="0" fillId="7" borderId="72" xfId="0" applyFill="1" applyBorder="1" applyAlignment="1" applyProtection="1">
      <alignment horizontal="left" vertical="top"/>
    </xf>
    <xf numFmtId="0" fontId="0" fillId="7" borderId="1" xfId="0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horizontal="right" vertical="top"/>
    </xf>
    <xf numFmtId="0" fontId="0" fillId="7" borderId="8" xfId="0" applyFill="1" applyBorder="1" applyAlignment="1" applyProtection="1">
      <alignment horizontal="left" vertical="top"/>
    </xf>
    <xf numFmtId="0" fontId="20" fillId="5" borderId="4" xfId="8" applyFill="1" applyBorder="1" applyAlignment="1" applyProtection="1">
      <alignment horizontal="left" vertical="center"/>
      <protection locked="0"/>
    </xf>
    <xf numFmtId="0" fontId="0" fillId="8" borderId="71" xfId="0" applyFill="1" applyBorder="1" applyProtection="1">
      <alignment vertical="center"/>
    </xf>
    <xf numFmtId="0" fontId="0" fillId="8" borderId="71" xfId="0" applyFill="1" applyBorder="1" applyAlignment="1" applyProtection="1">
      <alignment horizontal="left" vertical="center"/>
    </xf>
    <xf numFmtId="0" fontId="0" fillId="8" borderId="3" xfId="0" applyFill="1" applyBorder="1" applyAlignment="1" applyProtection="1">
      <alignment horizontal="left" vertical="center"/>
    </xf>
    <xf numFmtId="0" fontId="0" fillId="8" borderId="72" xfId="0" applyFill="1" applyBorder="1" applyProtection="1">
      <alignment vertical="center"/>
    </xf>
    <xf numFmtId="0" fontId="0" fillId="8" borderId="72" xfId="0" applyFill="1" applyBorder="1" applyAlignment="1" applyProtection="1">
      <alignment horizontal="left" vertical="center"/>
    </xf>
    <xf numFmtId="0" fontId="21" fillId="8" borderId="3" xfId="0" applyFont="1" applyFill="1" applyBorder="1" applyAlignment="1" applyProtection="1">
      <alignment horizontal="left" vertical="center"/>
    </xf>
    <xf numFmtId="0" fontId="0" fillId="8" borderId="8" xfId="0" applyFill="1" applyBorder="1" applyProtection="1">
      <alignment vertical="center"/>
    </xf>
    <xf numFmtId="0" fontId="0" fillId="8" borderId="8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  <protection locked="0" hidden="1"/>
    </xf>
    <xf numFmtId="0" fontId="0" fillId="5" borderId="5" xfId="0" applyFill="1" applyBorder="1" applyAlignment="1" applyProtection="1">
      <alignment horizontal="left" vertical="center"/>
      <protection locked="0" hidden="1"/>
    </xf>
    <xf numFmtId="0" fontId="3" fillId="9" borderId="71" xfId="0" applyFont="1" applyFill="1" applyBorder="1" applyProtection="1">
      <alignment vertical="center"/>
    </xf>
    <xf numFmtId="0" fontId="0" fillId="9" borderId="71" xfId="0" applyFill="1" applyBorder="1" applyAlignment="1" applyProtection="1">
      <alignment horizontal="left" vertical="center"/>
    </xf>
    <xf numFmtId="0" fontId="0" fillId="9" borderId="3" xfId="0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3" fillId="9" borderId="72" xfId="0" applyFont="1" applyFill="1" applyBorder="1" applyProtection="1">
      <alignment vertical="center"/>
    </xf>
    <xf numFmtId="0" fontId="0" fillId="9" borderId="72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right" vertical="center"/>
      <protection locked="0"/>
    </xf>
    <xf numFmtId="0" fontId="3" fillId="9" borderId="8" xfId="0" applyFont="1" applyFill="1" applyBorder="1" applyProtection="1">
      <alignment vertical="center"/>
    </xf>
    <xf numFmtId="0" fontId="0" fillId="9" borderId="8" xfId="0" applyFill="1" applyBorder="1" applyAlignment="1" applyProtection="1">
      <alignment horizontal="left" vertical="center"/>
    </xf>
    <xf numFmtId="0" fontId="3" fillId="9" borderId="4" xfId="0" applyFont="1" applyFill="1" applyBorder="1" applyProtection="1">
      <alignment vertical="center"/>
    </xf>
    <xf numFmtId="0" fontId="0" fillId="9" borderId="1" xfId="0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0" xfId="0" applyFill="1" applyProtection="1">
      <alignment vertical="center"/>
    </xf>
    <xf numFmtId="49" fontId="0" fillId="5" borderId="3" xfId="0" applyNumberFormat="1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182" fontId="0" fillId="5" borderId="3" xfId="0" applyNumberForma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</xf>
    <xf numFmtId="49" fontId="22" fillId="0" borderId="0" xfId="0" applyNumberFormat="1" applyFont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  <protection locked="0" hidden="1"/>
    </xf>
    <xf numFmtId="0" fontId="0" fillId="5" borderId="3" xfId="0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6" fillId="6" borderId="4" xfId="50" applyFont="1" applyFill="1" applyBorder="1" applyAlignment="1">
      <alignment horizontal="center"/>
    </xf>
    <xf numFmtId="0" fontId="23" fillId="10" borderId="73" xfId="1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6" borderId="0" xfId="50" applyFont="1" applyFill="1" applyBorder="1" applyAlignment="1">
      <alignment horizontal="center"/>
    </xf>
    <xf numFmtId="0" fontId="23" fillId="10" borderId="76" xfId="11" applyFont="1" applyFill="1" applyBorder="1" applyAlignment="1">
      <alignment horizontal="center"/>
    </xf>
    <xf numFmtId="0" fontId="23" fillId="10" borderId="77" xfId="11" applyFont="1" applyFill="1" applyBorder="1" applyAlignment="1">
      <alignment horizontal="center"/>
    </xf>
    <xf numFmtId="0" fontId="23" fillId="10" borderId="78" xfId="11" applyFont="1" applyFill="1" applyBorder="1" applyAlignment="1">
      <alignment horizontal="center"/>
    </xf>
    <xf numFmtId="0" fontId="23" fillId="0" borderId="79" xfId="11" applyFont="1" applyFill="1" applyBorder="1" applyAlignment="1">
      <alignment wrapText="1"/>
    </xf>
    <xf numFmtId="0" fontId="23" fillId="0" borderId="11" xfId="11" applyFont="1" applyFill="1" applyBorder="1" applyAlignment="1">
      <alignment wrapText="1"/>
    </xf>
    <xf numFmtId="0" fontId="23" fillId="0" borderId="80" xfId="11" applyFont="1" applyFill="1" applyBorder="1" applyAlignment="1">
      <alignment wrapText="1"/>
    </xf>
    <xf numFmtId="183" fontId="6" fillId="0" borderId="0" xfId="50" applyNumberFormat="1" applyFont="1" applyFill="1" applyBorder="1" applyAlignment="1">
      <alignment wrapText="1"/>
    </xf>
    <xf numFmtId="0" fontId="6" fillId="0" borderId="0" xfId="50" applyNumberFormat="1" applyFont="1" applyFill="1" applyBorder="1" applyAlignment="1">
      <alignment wrapText="1"/>
    </xf>
    <xf numFmtId="0" fontId="6" fillId="0" borderId="81" xfId="50" applyFont="1" applyFill="1" applyBorder="1" applyAlignment="1">
      <alignment wrapText="1"/>
    </xf>
    <xf numFmtId="49" fontId="6" fillId="0" borderId="9" xfId="50" applyNumberFormat="1" applyFont="1" applyFill="1" applyBorder="1" applyAlignment="1">
      <alignment wrapText="1"/>
    </xf>
    <xf numFmtId="0" fontId="6" fillId="0" borderId="82" xfId="50" applyFont="1" applyFill="1" applyBorder="1" applyAlignment="1">
      <alignment wrapText="1"/>
    </xf>
    <xf numFmtId="49" fontId="6" fillId="0" borderId="11" xfId="50" applyNumberFormat="1" applyFont="1" applyFill="1" applyBorder="1" applyAlignment="1">
      <alignment wrapText="1"/>
    </xf>
    <xf numFmtId="49" fontId="6" fillId="0" borderId="0" xfId="50" applyNumberFormat="1" applyFont="1" applyFill="1" applyBorder="1" applyAlignment="1">
      <alignment wrapText="1"/>
    </xf>
    <xf numFmtId="0" fontId="23" fillId="0" borderId="83" xfId="11" applyFont="1" applyFill="1" applyBorder="1" applyAlignment="1">
      <alignment wrapText="1"/>
    </xf>
    <xf numFmtId="0" fontId="23" fillId="0" borderId="84" xfId="11" applyFont="1" applyFill="1" applyBorder="1" applyAlignment="1">
      <alignment wrapText="1"/>
    </xf>
    <xf numFmtId="0" fontId="23" fillId="0" borderId="85" xfId="11" applyFont="1" applyFill="1" applyBorder="1" applyAlignment="1">
      <alignment wrapText="1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標準_◆初期入力項目" xfId="11"/>
    <cellStyle name="20% - アクセント 4" xfId="12" builtinId="42"/>
    <cellStyle name="メモ" xfId="13" builtinId="10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_入力画面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69"/>
  <sheetViews>
    <sheetView tabSelected="1" workbookViewId="0">
      <selection activeCell="D7" sqref="D7:I7"/>
    </sheetView>
  </sheetViews>
  <sheetFormatPr defaultColWidth="9" defaultRowHeight="13.5"/>
  <cols>
    <col min="1" max="1" width="3.125" style="11" customWidth="1"/>
    <col min="2" max="2" width="14.375" style="11" customWidth="1"/>
    <col min="3" max="3" width="13.625" style="11" customWidth="1"/>
    <col min="4" max="4" width="5.25" style="11" customWidth="1"/>
    <col min="5" max="5" width="3.125" style="11" customWidth="1"/>
    <col min="6" max="7" width="3" style="11" customWidth="1"/>
    <col min="8" max="8" width="3.125" style="11" customWidth="1"/>
    <col min="9" max="9" width="45" style="11" customWidth="1"/>
    <col min="10" max="10" width="24.5" style="11" customWidth="1"/>
    <col min="11" max="16384" width="9" style="11"/>
  </cols>
  <sheetData>
    <row r="1" spans="1:1">
      <c r="A1" s="11" t="s">
        <v>0</v>
      </c>
    </row>
    <row r="2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>
      <c r="A3" s="13"/>
      <c r="B3" s="13"/>
      <c r="C3" s="13"/>
      <c r="D3" s="13"/>
      <c r="E3" s="13"/>
      <c r="F3" s="13"/>
      <c r="G3" s="13"/>
      <c r="H3" s="13"/>
      <c r="I3" s="13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97">
        <v>1</v>
      </c>
      <c r="B5" s="198" t="s">
        <v>2</v>
      </c>
      <c r="C5" s="199"/>
      <c r="D5" s="200"/>
      <c r="E5" s="201"/>
      <c r="F5" s="201"/>
      <c r="G5" s="201"/>
      <c r="H5" s="201"/>
      <c r="I5" s="240"/>
    </row>
    <row r="6" spans="1:9">
      <c r="A6" s="197">
        <v>2</v>
      </c>
      <c r="B6" s="198" t="s">
        <v>3</v>
      </c>
      <c r="C6" s="199"/>
      <c r="D6" s="202"/>
      <c r="E6" s="203"/>
      <c r="F6" s="203"/>
      <c r="G6" s="203"/>
      <c r="H6" s="203"/>
      <c r="I6" s="241"/>
    </row>
    <row r="7" ht="26.25" customHeight="1" spans="1:9">
      <c r="A7" s="197">
        <v>3</v>
      </c>
      <c r="B7" s="204" t="s">
        <v>4</v>
      </c>
      <c r="C7" s="205"/>
      <c r="D7" s="202"/>
      <c r="E7" s="203"/>
      <c r="F7" s="203"/>
      <c r="G7" s="203"/>
      <c r="H7" s="203"/>
      <c r="I7" s="241"/>
    </row>
    <row r="8" spans="1:9">
      <c r="A8" s="206">
        <v>4</v>
      </c>
      <c r="B8" s="207" t="s">
        <v>5</v>
      </c>
      <c r="C8" s="197" t="s">
        <v>6</v>
      </c>
      <c r="D8" s="208"/>
      <c r="E8" s="209"/>
      <c r="F8" s="209"/>
      <c r="G8" s="209"/>
      <c r="H8" s="209"/>
      <c r="I8" s="242"/>
    </row>
    <row r="9" spans="1:9">
      <c r="A9" s="210"/>
      <c r="B9" s="211"/>
      <c r="C9" s="197" t="s">
        <v>7</v>
      </c>
      <c r="D9" s="202"/>
      <c r="E9" s="203"/>
      <c r="F9" s="203"/>
      <c r="G9" s="203"/>
      <c r="H9" s="203"/>
      <c r="I9" s="241"/>
    </row>
    <row r="10" spans="1:9">
      <c r="A10" s="210"/>
      <c r="B10" s="211"/>
      <c r="C10" s="212" t="s">
        <v>8</v>
      </c>
      <c r="D10" s="202"/>
      <c r="E10" s="203"/>
      <c r="F10" s="203"/>
      <c r="G10" s="203"/>
      <c r="H10" s="203"/>
      <c r="I10" s="241"/>
    </row>
    <row r="11" spans="1:9">
      <c r="A11" s="210"/>
      <c r="B11" s="211"/>
      <c r="C11" s="213" t="s">
        <v>9</v>
      </c>
      <c r="D11" s="200"/>
      <c r="E11" s="201"/>
      <c r="F11" s="201"/>
      <c r="G11" s="201"/>
      <c r="H11" s="201"/>
      <c r="I11" s="240"/>
    </row>
    <row r="12" spans="1:9">
      <c r="A12" s="214"/>
      <c r="B12" s="215"/>
      <c r="C12" s="213" t="s">
        <v>10</v>
      </c>
      <c r="D12" s="216"/>
      <c r="E12" s="203"/>
      <c r="F12" s="203"/>
      <c r="G12" s="203"/>
      <c r="H12" s="203"/>
      <c r="I12" s="241"/>
    </row>
    <row r="13" ht="17.25" customHeight="1" spans="1:10">
      <c r="A13" s="217">
        <v>5</v>
      </c>
      <c r="B13" s="218" t="s">
        <v>11</v>
      </c>
      <c r="C13" s="219" t="s">
        <v>12</v>
      </c>
      <c r="D13" s="202"/>
      <c r="E13" s="203"/>
      <c r="F13" s="203"/>
      <c r="G13" s="203"/>
      <c r="H13" s="203"/>
      <c r="I13" s="241"/>
      <c r="J13" s="243" t="s">
        <v>13</v>
      </c>
    </row>
    <row r="14" ht="19.5" customHeight="1" spans="1:10">
      <c r="A14" s="220"/>
      <c r="B14" s="221"/>
      <c r="C14" s="219" t="s">
        <v>14</v>
      </c>
      <c r="D14" s="202"/>
      <c r="E14" s="203"/>
      <c r="F14" s="203"/>
      <c r="G14" s="203"/>
      <c r="H14" s="203"/>
      <c r="I14" s="241"/>
      <c r="J14" s="243" t="s">
        <v>15</v>
      </c>
    </row>
    <row r="15" ht="18.75" customHeight="1" spans="1:10">
      <c r="A15" s="220"/>
      <c r="B15" s="221"/>
      <c r="C15" s="219" t="s">
        <v>16</v>
      </c>
      <c r="D15" s="202"/>
      <c r="E15" s="203"/>
      <c r="F15" s="203"/>
      <c r="G15" s="203"/>
      <c r="H15" s="203"/>
      <c r="I15" s="241"/>
      <c r="J15" s="243"/>
    </row>
    <row r="16" ht="18.75" customHeight="1" spans="1:10">
      <c r="A16" s="220"/>
      <c r="B16" s="221"/>
      <c r="C16" s="219" t="s">
        <v>17</v>
      </c>
      <c r="D16" s="200"/>
      <c r="E16" s="201"/>
      <c r="F16" s="201"/>
      <c r="G16" s="201"/>
      <c r="H16" s="201"/>
      <c r="I16" s="240"/>
      <c r="J16" s="244" t="s">
        <v>18</v>
      </c>
    </row>
    <row r="17" spans="1:9">
      <c r="A17" s="220"/>
      <c r="B17" s="221"/>
      <c r="C17" s="222" t="s">
        <v>19</v>
      </c>
      <c r="D17" s="202"/>
      <c r="E17" s="203"/>
      <c r="F17" s="203"/>
      <c r="G17" s="203"/>
      <c r="H17" s="203"/>
      <c r="I17" s="241"/>
    </row>
    <row r="18" ht="18" customHeight="1" spans="1:9">
      <c r="A18" s="220"/>
      <c r="B18" s="221"/>
      <c r="C18" s="219" t="s">
        <v>20</v>
      </c>
      <c r="D18" s="202"/>
      <c r="E18" s="203"/>
      <c r="F18" s="203"/>
      <c r="G18" s="203"/>
      <c r="H18" s="203"/>
      <c r="I18" s="241"/>
    </row>
    <row r="19" ht="18" customHeight="1" spans="1:9">
      <c r="A19" s="223"/>
      <c r="B19" s="224"/>
      <c r="C19" s="219" t="s">
        <v>21</v>
      </c>
      <c r="D19" s="225"/>
      <c r="E19" s="226"/>
      <c r="F19" s="226"/>
      <c r="G19" s="226"/>
      <c r="H19" s="226"/>
      <c r="I19" s="245"/>
    </row>
    <row r="20" ht="15" customHeight="1" spans="1:10">
      <c r="A20" s="227">
        <v>6</v>
      </c>
      <c r="B20" s="228" t="s">
        <v>22</v>
      </c>
      <c r="C20" s="229" t="s">
        <v>23</v>
      </c>
      <c r="D20" s="202">
        <v>2023</v>
      </c>
      <c r="E20" s="230" t="s">
        <v>24</v>
      </c>
      <c r="F20" s="203"/>
      <c r="G20" s="230" t="s">
        <v>25</v>
      </c>
      <c r="H20" s="203"/>
      <c r="I20" s="246" t="s">
        <v>26</v>
      </c>
      <c r="J20" s="51"/>
    </row>
    <row r="21" hidden="1" spans="1:10">
      <c r="A21" s="231"/>
      <c r="B21" s="232"/>
      <c r="C21" s="229" t="s">
        <v>27</v>
      </c>
      <c r="D21" s="233" t="str">
        <f>$N$35</f>
        <v>05</v>
      </c>
      <c r="E21" s="203" t="s">
        <v>28</v>
      </c>
      <c r="F21" s="203"/>
      <c r="G21" s="203"/>
      <c r="H21" s="203"/>
      <c r="I21" s="241"/>
      <c r="J21" s="51"/>
    </row>
    <row r="22" ht="19.5" customHeight="1" spans="1:10">
      <c r="A22" s="231"/>
      <c r="B22" s="232"/>
      <c r="C22" s="229" t="s">
        <v>29</v>
      </c>
      <c r="D22" s="202"/>
      <c r="E22" s="203"/>
      <c r="F22" s="203"/>
      <c r="G22" s="203"/>
      <c r="H22" s="203"/>
      <c r="I22" s="241"/>
      <c r="J22" s="58" t="s">
        <v>30</v>
      </c>
    </row>
    <row r="23" ht="18.75" customHeight="1" spans="1:10">
      <c r="A23" s="234"/>
      <c r="B23" s="235"/>
      <c r="C23" s="229" t="s">
        <v>31</v>
      </c>
      <c r="D23" s="202"/>
      <c r="E23" s="203"/>
      <c r="F23" s="203"/>
      <c r="G23" s="203"/>
      <c r="H23" s="203"/>
      <c r="I23" s="241"/>
      <c r="J23" s="58" t="s">
        <v>32</v>
      </c>
    </row>
    <row r="24" ht="14.25" customHeight="1" spans="1:10">
      <c r="A24" s="236"/>
      <c r="B24" s="237"/>
      <c r="C24" s="237" t="s">
        <v>33</v>
      </c>
      <c r="D24" s="202">
        <v>2023</v>
      </c>
      <c r="E24" s="238"/>
      <c r="F24" s="238"/>
      <c r="G24" s="238"/>
      <c r="H24" s="238"/>
      <c r="I24" s="247"/>
      <c r="J24" s="58"/>
    </row>
    <row r="25" spans="1:1">
      <c r="A25" s="11" t="s">
        <v>34</v>
      </c>
    </row>
    <row r="26" spans="1:9">
      <c r="A26" s="11" t="s">
        <v>35</v>
      </c>
      <c r="B26" s="11" t="s">
        <v>36</v>
      </c>
      <c r="C26" s="239"/>
      <c r="D26" s="47" t="s">
        <v>37</v>
      </c>
      <c r="E26" s="47"/>
      <c r="F26" s="47"/>
      <c r="G26" s="47"/>
      <c r="H26" s="47"/>
      <c r="I26" s="47"/>
    </row>
    <row r="27" spans="1:1">
      <c r="A27" s="11" t="s">
        <v>38</v>
      </c>
    </row>
    <row r="28" spans="12:15">
      <c r="L28" s="43"/>
      <c r="M28" s="43"/>
      <c r="N28" s="43"/>
      <c r="O28" s="43"/>
    </row>
    <row r="29" ht="9.75" customHeight="1" spans="12:15">
      <c r="L29" s="43"/>
      <c r="M29" s="43"/>
      <c r="N29" s="43"/>
      <c r="O29" s="43"/>
    </row>
    <row r="30" ht="3" customHeight="1" spans="1:15">
      <c r="A30" s="11" t="s">
        <v>39</v>
      </c>
      <c r="L30" s="43"/>
      <c r="M30" s="43"/>
      <c r="N30" s="43"/>
      <c r="O30" s="43"/>
    </row>
    <row r="31" ht="8.25" hidden="1" customHeight="1" spans="12:15">
      <c r="L31" s="43"/>
      <c r="M31" s="43"/>
      <c r="N31" s="43"/>
      <c r="O31" s="43"/>
    </row>
    <row r="32" ht="12.75" hidden="1" customHeight="1" spans="12:15">
      <c r="L32" s="43"/>
      <c r="M32" s="43"/>
      <c r="N32" s="43"/>
      <c r="O32" s="43"/>
    </row>
    <row r="33" ht="15" hidden="1" spans="2:14">
      <c r="B33" s="11" t="s">
        <v>40</v>
      </c>
      <c r="C33" s="42" t="s">
        <v>41</v>
      </c>
      <c r="D33" s="42" t="s">
        <v>25</v>
      </c>
      <c r="E33" s="42" t="s">
        <v>26</v>
      </c>
      <c r="F33" s="43"/>
      <c r="G33" s="43"/>
      <c r="H33" s="43"/>
      <c r="I33" s="248" t="s">
        <v>42</v>
      </c>
      <c r="J33" s="249" t="s">
        <v>43</v>
      </c>
      <c r="K33" s="250"/>
      <c r="L33" s="251"/>
      <c r="M33" s="43"/>
      <c r="N33" s="43"/>
    </row>
    <row r="34" ht="14.25" hidden="1" spans="9:15">
      <c r="I34" s="252"/>
      <c r="J34" s="253" t="s">
        <v>42</v>
      </c>
      <c r="K34" s="254" t="s">
        <v>44</v>
      </c>
      <c r="L34" s="255" t="s">
        <v>45</v>
      </c>
      <c r="M34" s="55"/>
      <c r="N34" s="55"/>
      <c r="O34" s="43"/>
    </row>
    <row r="35" ht="27" hidden="1" spans="2:15">
      <c r="B35" s="11">
        <v>28</v>
      </c>
      <c r="C35" s="11">
        <v>2013</v>
      </c>
      <c r="D35" s="11">
        <v>1</v>
      </c>
      <c r="E35" s="11">
        <v>1</v>
      </c>
      <c r="H35" s="11" t="str">
        <f>"-"&amp;J35&amp;"＿"&amp;K35&amp;"/"&amp;L35</f>
        <v>-100-1＿河川整備基金/共通経費</v>
      </c>
      <c r="I35" s="11" t="str">
        <f>$N$35&amp;H35</f>
        <v>05-100-1＿河川整備基金/共通経費</v>
      </c>
      <c r="J35" s="256" t="s">
        <v>46</v>
      </c>
      <c r="K35" s="257" t="s">
        <v>47</v>
      </c>
      <c r="L35" s="258" t="s">
        <v>48</v>
      </c>
      <c r="M35" s="259">
        <f>IF(D24=2019,"31",D24-2018)</f>
        <v>5</v>
      </c>
      <c r="N35" s="260" t="str">
        <f>IF(M35&lt;10,"0"&amp;M35,M35)</f>
        <v>05</v>
      </c>
      <c r="O35" s="43"/>
    </row>
    <row r="36" ht="24" hidden="1" customHeight="1" spans="2:14">
      <c r="B36" s="11">
        <v>29</v>
      </c>
      <c r="C36" s="11">
        <v>2014</v>
      </c>
      <c r="D36" s="11">
        <v>2</v>
      </c>
      <c r="E36" s="11">
        <v>2</v>
      </c>
      <c r="H36" s="11" t="str">
        <f t="shared" ref="H36:H66" si="0">"-"&amp;J36&amp;"＿"&amp;K36&amp;"/"&amp;L36</f>
        <v>-100-2＿河川整備基金/指導者養成講座</v>
      </c>
      <c r="I36" s="11" t="str">
        <f t="shared" ref="I36:I66" si="1">$N$35&amp;H36</f>
        <v>05-100-2＿河川整備基金/指導者養成講座</v>
      </c>
      <c r="J36" s="256" t="s">
        <v>49</v>
      </c>
      <c r="K36" s="257" t="s">
        <v>47</v>
      </c>
      <c r="L36" s="258" t="s">
        <v>50</v>
      </c>
      <c r="M36" s="261"/>
      <c r="N36" s="262"/>
    </row>
    <row r="37" ht="40.5" hidden="1" spans="1:14">
      <c r="A37" s="44"/>
      <c r="B37" s="11">
        <v>30</v>
      </c>
      <c r="C37" s="11">
        <v>2015</v>
      </c>
      <c r="D37" s="11">
        <v>3</v>
      </c>
      <c r="E37" s="11">
        <v>3</v>
      </c>
      <c r="H37" s="11" t="str">
        <f t="shared" si="0"/>
        <v>-103-1＿河川整備基金（調査研究）/川育PFD基準研究事業</v>
      </c>
      <c r="I37" s="11" t="str">
        <f t="shared" si="1"/>
        <v>05-103-1＿河川整備基金（調査研究）/川育PFD基準研究事業</v>
      </c>
      <c r="J37" s="256" t="s">
        <v>51</v>
      </c>
      <c r="K37" s="257" t="s">
        <v>52</v>
      </c>
      <c r="L37" s="258" t="s">
        <v>53</v>
      </c>
      <c r="M37" s="263"/>
      <c r="N37" s="264"/>
    </row>
    <row r="38" ht="40.5" hidden="1" spans="2:14">
      <c r="B38" s="11">
        <v>31</v>
      </c>
      <c r="C38" s="11">
        <v>2016</v>
      </c>
      <c r="D38" s="11">
        <v>4</v>
      </c>
      <c r="E38" s="11">
        <v>4</v>
      </c>
      <c r="H38" s="11" t="str">
        <f t="shared" si="0"/>
        <v>-200-1＿河川環境管理財団受託業務/指導者養成講座運営</v>
      </c>
      <c r="I38" s="11" t="str">
        <f t="shared" si="1"/>
        <v>05-200-1＿河川環境管理財団受託業務/指導者養成講座運営</v>
      </c>
      <c r="J38" s="256" t="s">
        <v>54</v>
      </c>
      <c r="K38" s="257" t="s">
        <v>55</v>
      </c>
      <c r="L38" s="258" t="s">
        <v>56</v>
      </c>
      <c r="M38" s="263"/>
      <c r="N38" s="265"/>
    </row>
    <row r="39" ht="40.5" hidden="1" spans="2:14">
      <c r="B39" s="11">
        <v>32</v>
      </c>
      <c r="C39" s="11">
        <v>2017</v>
      </c>
      <c r="D39" s="11">
        <v>5</v>
      </c>
      <c r="E39" s="11">
        <v>5</v>
      </c>
      <c r="H39" s="11" t="str">
        <f t="shared" si="0"/>
        <v>-200-2＿河川環境管理財団受託業務/水辺のヒヤリハット</v>
      </c>
      <c r="I39" s="11" t="str">
        <f t="shared" si="1"/>
        <v>05-200-2＿河川環境管理財団受託業務/水辺のヒヤリハット</v>
      </c>
      <c r="J39" s="256" t="s">
        <v>57</v>
      </c>
      <c r="K39" s="257" t="s">
        <v>55</v>
      </c>
      <c r="L39" s="258" t="s">
        <v>58</v>
      </c>
      <c r="M39" s="263"/>
      <c r="N39" s="262"/>
    </row>
    <row r="40" ht="40.5" hidden="1" spans="2:14">
      <c r="B40" s="11">
        <v>33</v>
      </c>
      <c r="C40" s="11">
        <v>2018</v>
      </c>
      <c r="D40" s="11">
        <v>6</v>
      </c>
      <c r="E40" s="11">
        <v>6</v>
      </c>
      <c r="H40" s="11" t="str">
        <f t="shared" si="0"/>
        <v>-200-3＿河川環境管理財団受託業務/サポセン備品管理業務</v>
      </c>
      <c r="I40" s="11" t="str">
        <f t="shared" si="1"/>
        <v>05-200-3＿河川環境管理財団受託業務/サポセン備品管理業務</v>
      </c>
      <c r="J40" s="256" t="s">
        <v>59</v>
      </c>
      <c r="K40" s="257" t="s">
        <v>55</v>
      </c>
      <c r="L40" s="258" t="s">
        <v>60</v>
      </c>
      <c r="M40" s="263"/>
      <c r="N40" s="264"/>
    </row>
    <row r="41" ht="40.5" hidden="1" spans="3:14">
      <c r="C41" s="11">
        <v>2019</v>
      </c>
      <c r="D41" s="11">
        <v>7</v>
      </c>
      <c r="E41" s="11">
        <v>7</v>
      </c>
      <c r="H41" s="11" t="str">
        <f t="shared" si="0"/>
        <v>-201-1＿各地方整備局等受託業務/八代河川国道事務所</v>
      </c>
      <c r="I41" s="11" t="str">
        <f t="shared" si="1"/>
        <v>05-201-1＿各地方整備局等受託業務/八代河川国道事務所</v>
      </c>
      <c r="J41" s="256" t="s">
        <v>61</v>
      </c>
      <c r="K41" s="257" t="s">
        <v>62</v>
      </c>
      <c r="L41" s="258" t="s">
        <v>63</v>
      </c>
      <c r="M41" s="263"/>
      <c r="N41" s="59"/>
    </row>
    <row r="42" ht="40.5" hidden="1" spans="3:14">
      <c r="C42" s="11">
        <v>2020</v>
      </c>
      <c r="D42" s="11">
        <v>8</v>
      </c>
      <c r="E42" s="11">
        <v>8</v>
      </c>
      <c r="H42" s="11" t="str">
        <f t="shared" si="0"/>
        <v>-201-2＿各地方整備局等受託業務/山口河川国道事務所</v>
      </c>
      <c r="I42" s="11" t="str">
        <f t="shared" si="1"/>
        <v>05-201-2＿各地方整備局等受託業務/山口河川国道事務所</v>
      </c>
      <c r="J42" s="256" t="s">
        <v>64</v>
      </c>
      <c r="K42" s="257" t="s">
        <v>62</v>
      </c>
      <c r="L42" s="258" t="s">
        <v>65</v>
      </c>
      <c r="M42" s="263"/>
      <c r="N42" s="59"/>
    </row>
    <row r="43" ht="40.5" hidden="1" spans="3:14">
      <c r="C43" s="11">
        <v>2021</v>
      </c>
      <c r="D43" s="11">
        <v>9</v>
      </c>
      <c r="E43" s="11">
        <v>9</v>
      </c>
      <c r="H43" s="11" t="str">
        <f t="shared" si="0"/>
        <v>-201-3＿各地方整備局等受託業務/その他</v>
      </c>
      <c r="I43" s="11" t="str">
        <f t="shared" si="1"/>
        <v>05-201-3＿各地方整備局等受託業務/その他</v>
      </c>
      <c r="J43" s="256" t="s">
        <v>66</v>
      </c>
      <c r="K43" s="257" t="s">
        <v>62</v>
      </c>
      <c r="L43" s="258" t="s">
        <v>67</v>
      </c>
      <c r="M43" s="263"/>
      <c r="N43" s="59"/>
    </row>
    <row r="44" ht="27" hidden="1" spans="3:14">
      <c r="C44" s="11">
        <v>2022</v>
      </c>
      <c r="D44" s="11">
        <v>10</v>
      </c>
      <c r="E44" s="11">
        <v>10</v>
      </c>
      <c r="H44" s="11" t="str">
        <f t="shared" si="0"/>
        <v>-203＿川育キャンプ関連/</v>
      </c>
      <c r="I44" s="11" t="str">
        <f t="shared" si="1"/>
        <v>05-203＿川育キャンプ関連/</v>
      </c>
      <c r="J44" s="256">
        <v>203</v>
      </c>
      <c r="K44" s="257" t="s">
        <v>68</v>
      </c>
      <c r="L44" s="258" t="s">
        <v>69</v>
      </c>
      <c r="M44" s="263"/>
      <c r="N44" s="59"/>
    </row>
    <row r="45" ht="27" hidden="1" spans="3:14">
      <c r="C45" s="11">
        <v>2023</v>
      </c>
      <c r="D45" s="11">
        <v>11</v>
      </c>
      <c r="E45" s="11">
        <v>11</v>
      </c>
      <c r="H45" s="11" t="str">
        <f t="shared" si="0"/>
        <v>-301＿一般管理費/事務全般</v>
      </c>
      <c r="I45" s="11" t="str">
        <f t="shared" si="1"/>
        <v>05-301＿一般管理費/事務全般</v>
      </c>
      <c r="J45" s="256">
        <v>301</v>
      </c>
      <c r="K45" s="257" t="s">
        <v>70</v>
      </c>
      <c r="L45" s="258" t="s">
        <v>71</v>
      </c>
      <c r="M45" s="263"/>
      <c r="N45" s="59"/>
    </row>
    <row r="46" ht="30" hidden="1" customHeight="1" spans="3:14">
      <c r="C46" s="11">
        <v>2024</v>
      </c>
      <c r="D46" s="11">
        <v>12</v>
      </c>
      <c r="E46" s="11">
        <v>12</v>
      </c>
      <c r="H46" s="11" t="str">
        <f t="shared" si="0"/>
        <v>-500-1＿資機材販売・レンタル事業/RACグッズ販売・仕入れ</v>
      </c>
      <c r="I46" s="11" t="str">
        <f t="shared" si="1"/>
        <v>05-500-1＿資機材販売・レンタル事業/RACグッズ販売・仕入れ</v>
      </c>
      <c r="J46" s="256" t="s">
        <v>72</v>
      </c>
      <c r="K46" s="257" t="s">
        <v>73</v>
      </c>
      <c r="L46" s="258" t="s">
        <v>74</v>
      </c>
      <c r="M46" s="263"/>
      <c r="N46" s="59"/>
    </row>
    <row r="47" ht="40.5" hidden="1" spans="3:14">
      <c r="C47" s="11">
        <v>2025</v>
      </c>
      <c r="E47" s="11">
        <v>13</v>
      </c>
      <c r="H47" s="11" t="str">
        <f t="shared" si="0"/>
        <v>-500-2＿資機材販売・レンタル事業/RACレンタル売上・経費</v>
      </c>
      <c r="I47" s="11" t="str">
        <f t="shared" si="1"/>
        <v>05-500-2＿資機材販売・レンタル事業/RACレンタル売上・経費</v>
      </c>
      <c r="J47" s="256" t="s">
        <v>75</v>
      </c>
      <c r="K47" s="257" t="s">
        <v>73</v>
      </c>
      <c r="L47" s="258" t="s">
        <v>76</v>
      </c>
      <c r="M47" s="263"/>
      <c r="N47" s="59"/>
    </row>
    <row r="48" ht="40.5" hidden="1" spans="3:14">
      <c r="C48" s="11">
        <v>2026</v>
      </c>
      <c r="E48" s="11">
        <v>14</v>
      </c>
      <c r="H48" s="11" t="str">
        <f t="shared" si="0"/>
        <v>-500-3＿資機材販売・レンタル事業/川育認定</v>
      </c>
      <c r="I48" s="11" t="str">
        <f t="shared" si="1"/>
        <v>05-500-3＿資機材販売・レンタル事業/川育認定</v>
      </c>
      <c r="J48" s="256" t="s">
        <v>77</v>
      </c>
      <c r="K48" s="257" t="s">
        <v>73</v>
      </c>
      <c r="L48" s="258" t="s">
        <v>78</v>
      </c>
      <c r="M48" s="263"/>
      <c r="N48" s="59"/>
    </row>
    <row r="49" ht="40.5" hidden="1" spans="3:14">
      <c r="C49" s="11">
        <v>2027</v>
      </c>
      <c r="E49" s="11">
        <v>15</v>
      </c>
      <c r="H49" s="11" t="str">
        <f t="shared" si="0"/>
        <v>-500-4＿資機材販売・レンタル事業/資機材メンテナンス事業</v>
      </c>
      <c r="I49" s="11" t="str">
        <f t="shared" si="1"/>
        <v>05-500-4＿資機材販売・レンタル事業/資機材メンテナンス事業</v>
      </c>
      <c r="J49" s="256" t="s">
        <v>79</v>
      </c>
      <c r="K49" s="257" t="s">
        <v>73</v>
      </c>
      <c r="L49" s="258" t="s">
        <v>80</v>
      </c>
      <c r="M49" s="263"/>
      <c r="N49" s="59"/>
    </row>
    <row r="50" ht="40.5" hidden="1" spans="3:14">
      <c r="C50" s="11">
        <v>2028</v>
      </c>
      <c r="E50" s="11">
        <v>16</v>
      </c>
      <c r="H50" s="11" t="str">
        <f t="shared" si="0"/>
        <v>-501-1＿講習会関連１/テキスト手数料・印刷費</v>
      </c>
      <c r="I50" s="11" t="str">
        <f t="shared" si="1"/>
        <v>05-501-1＿講習会関連１/テキスト手数料・印刷費</v>
      </c>
      <c r="J50" s="256" t="s">
        <v>81</v>
      </c>
      <c r="K50" s="257" t="s">
        <v>82</v>
      </c>
      <c r="L50" s="258" t="s">
        <v>83</v>
      </c>
      <c r="M50" s="263"/>
      <c r="N50" s="59"/>
    </row>
    <row r="51" ht="40.5" hidden="1" spans="3:14">
      <c r="C51" s="11">
        <v>2029</v>
      </c>
      <c r="E51" s="11">
        <v>17</v>
      </c>
      <c r="H51" s="11" t="str">
        <f t="shared" si="0"/>
        <v>-501-2＿講習会関連２/講習会参加費・運営費</v>
      </c>
      <c r="I51" s="11" t="str">
        <f t="shared" si="1"/>
        <v>05-501-2＿講習会関連２/講習会参加費・運営費</v>
      </c>
      <c r="J51" s="256" t="s">
        <v>84</v>
      </c>
      <c r="K51" s="257" t="s">
        <v>85</v>
      </c>
      <c r="L51" s="258" t="s">
        <v>86</v>
      </c>
      <c r="M51" s="263"/>
      <c r="N51" s="59"/>
    </row>
    <row r="52" ht="27" hidden="1" spans="3:14">
      <c r="C52" s="11">
        <v>2030</v>
      </c>
      <c r="E52" s="11">
        <v>18</v>
      </c>
      <c r="H52" s="11" t="str">
        <f t="shared" si="0"/>
        <v>-501-3＿講習会関連３/講師派遣</v>
      </c>
      <c r="I52" s="11" t="str">
        <f t="shared" si="1"/>
        <v>05-501-3＿講習会関連３/講師派遣</v>
      </c>
      <c r="J52" s="256" t="s">
        <v>87</v>
      </c>
      <c r="K52" s="257" t="s">
        <v>88</v>
      </c>
      <c r="L52" s="258" t="s">
        <v>89</v>
      </c>
      <c r="M52" s="263"/>
      <c r="N52" s="59"/>
    </row>
    <row r="53" ht="27" hidden="1" spans="5:14">
      <c r="E53" s="11">
        <v>19</v>
      </c>
      <c r="H53" s="11" t="str">
        <f t="shared" si="0"/>
        <v>-501-4＿講習会関連４/企画総務部会</v>
      </c>
      <c r="I53" s="11" t="str">
        <f t="shared" si="1"/>
        <v>05-501-4＿講習会関連４/企画総務部会</v>
      </c>
      <c r="J53" s="256" t="s">
        <v>90</v>
      </c>
      <c r="K53" s="257" t="s">
        <v>91</v>
      </c>
      <c r="L53" s="258" t="s">
        <v>92</v>
      </c>
      <c r="M53" s="263"/>
      <c r="N53" s="59"/>
    </row>
    <row r="54" ht="27" hidden="1" spans="5:14">
      <c r="E54" s="11">
        <v>20</v>
      </c>
      <c r="H54" s="11" t="str">
        <f t="shared" si="0"/>
        <v>-501-5＿講習会関連５/ＲＡＣフォーラム</v>
      </c>
      <c r="I54" s="11" t="str">
        <f t="shared" si="1"/>
        <v>05-501-5＿講習会関連５/ＲＡＣフォーラム</v>
      </c>
      <c r="J54" s="256" t="s">
        <v>93</v>
      </c>
      <c r="K54" s="257" t="s">
        <v>94</v>
      </c>
      <c r="L54" s="258" t="s">
        <v>95</v>
      </c>
      <c r="M54" s="263"/>
      <c r="N54" s="59"/>
    </row>
    <row r="55" ht="2.25" hidden="1" customHeight="1" spans="5:14">
      <c r="E55" s="11">
        <v>21</v>
      </c>
      <c r="H55" s="11" t="str">
        <f t="shared" si="0"/>
        <v>-600-1＿会費/年会費</v>
      </c>
      <c r="I55" s="11" t="str">
        <f t="shared" si="1"/>
        <v>05-600-1＿会費/年会費</v>
      </c>
      <c r="J55" s="256" t="s">
        <v>96</v>
      </c>
      <c r="K55" s="257" t="s">
        <v>97</v>
      </c>
      <c r="L55" s="258" t="s">
        <v>98</v>
      </c>
      <c r="M55" s="263"/>
      <c r="N55" s="59"/>
    </row>
    <row r="56" ht="27" hidden="1" spans="5:14">
      <c r="E56" s="11">
        <v>22</v>
      </c>
      <c r="H56" s="11" t="str">
        <f t="shared" si="0"/>
        <v>-600-2＿会費/指導者登録</v>
      </c>
      <c r="I56" s="11" t="str">
        <f t="shared" si="1"/>
        <v>05-600-2＿会費/指導者登録</v>
      </c>
      <c r="J56" s="256" t="s">
        <v>99</v>
      </c>
      <c r="K56" s="257" t="s">
        <v>97</v>
      </c>
      <c r="L56" s="258" t="s">
        <v>100</v>
      </c>
      <c r="M56" s="263"/>
      <c r="N56" s="59"/>
    </row>
    <row r="57" ht="40.5" hidden="1" spans="5:14">
      <c r="E57" s="11">
        <v>23</v>
      </c>
      <c r="H57" s="11" t="str">
        <f t="shared" si="0"/>
        <v>-600-3＿保険/RAC版CONE保険</v>
      </c>
      <c r="I57" s="11" t="str">
        <f t="shared" si="1"/>
        <v>05-600-3＿保険/RAC版CONE保険</v>
      </c>
      <c r="J57" s="256" t="s">
        <v>101</v>
      </c>
      <c r="K57" s="257" t="s">
        <v>102</v>
      </c>
      <c r="L57" s="258" t="s">
        <v>103</v>
      </c>
      <c r="M57" s="263"/>
      <c r="N57" s="59"/>
    </row>
    <row r="58" hidden="1" spans="5:14">
      <c r="E58" s="11">
        <v>24</v>
      </c>
      <c r="H58" s="11" t="str">
        <f t="shared" si="0"/>
        <v>-601-1＿RAC基金/寄付金</v>
      </c>
      <c r="I58" s="11" t="str">
        <f t="shared" si="1"/>
        <v>05-601-1＿RAC基金/寄付金</v>
      </c>
      <c r="J58" s="256" t="s">
        <v>104</v>
      </c>
      <c r="K58" s="257" t="s">
        <v>105</v>
      </c>
      <c r="L58" s="258" t="s">
        <v>106</v>
      </c>
      <c r="M58" s="263"/>
      <c r="N58" s="59"/>
    </row>
    <row r="59" ht="40.5" hidden="1" spans="5:14">
      <c r="E59" s="11">
        <v>25</v>
      </c>
      <c r="H59" s="11" t="str">
        <f t="shared" si="0"/>
        <v>-700-1＿普及関連/第16回川に学ぶ全国大会</v>
      </c>
      <c r="I59" s="11" t="str">
        <f t="shared" si="1"/>
        <v>05-700-1＿普及関連/第16回川に学ぶ全国大会</v>
      </c>
      <c r="J59" s="256" t="s">
        <v>107</v>
      </c>
      <c r="K59" s="257" t="s">
        <v>108</v>
      </c>
      <c r="L59" s="258" t="s">
        <v>109</v>
      </c>
      <c r="M59" s="263"/>
      <c r="N59" s="59"/>
    </row>
    <row r="60" ht="40.5" hidden="1" spans="5:14">
      <c r="E60" s="11">
        <v>26</v>
      </c>
      <c r="H60" s="11" t="str">
        <f t="shared" si="0"/>
        <v>-700-2＿普及関連/川の流れ体験キャンペーン</v>
      </c>
      <c r="I60" s="11" t="str">
        <f t="shared" si="1"/>
        <v>05-700-2＿普及関連/川の流れ体験キャンペーン</v>
      </c>
      <c r="J60" s="256" t="s">
        <v>110</v>
      </c>
      <c r="K60" s="257" t="s">
        <v>108</v>
      </c>
      <c r="L60" s="258" t="s">
        <v>111</v>
      </c>
      <c r="M60" s="263"/>
      <c r="N60" s="59"/>
    </row>
    <row r="61" ht="27" hidden="1" spans="5:14">
      <c r="E61" s="11">
        <v>27</v>
      </c>
      <c r="H61" s="11" t="str">
        <f t="shared" si="0"/>
        <v>-701-1＿普及関連/印刷費・ＨＰ編集費</v>
      </c>
      <c r="I61" s="11" t="str">
        <f t="shared" si="1"/>
        <v>05-701-1＿普及関連/印刷費・ＨＰ編集費</v>
      </c>
      <c r="J61" s="256" t="s">
        <v>112</v>
      </c>
      <c r="K61" s="257" t="s">
        <v>108</v>
      </c>
      <c r="L61" s="258" t="s">
        <v>113</v>
      </c>
      <c r="M61" s="263"/>
      <c r="N61" s="59"/>
    </row>
    <row r="62" ht="27" hidden="1" spans="5:12">
      <c r="E62" s="11">
        <v>28</v>
      </c>
      <c r="H62" s="11" t="str">
        <f t="shared" si="0"/>
        <v>-701-2＿普及関連/事業運営サポート</v>
      </c>
      <c r="I62" s="11" t="str">
        <f t="shared" si="1"/>
        <v>05-701-2＿普及関連/事業運営サポート</v>
      </c>
      <c r="J62" s="256" t="s">
        <v>114</v>
      </c>
      <c r="K62" s="257" t="s">
        <v>108</v>
      </c>
      <c r="L62" s="258" t="s">
        <v>115</v>
      </c>
    </row>
    <row r="63" hidden="1" spans="5:14">
      <c r="E63" s="11">
        <v>29</v>
      </c>
      <c r="H63" s="11" t="str">
        <f t="shared" si="0"/>
        <v>-701-3＿普及関連/自主事業</v>
      </c>
      <c r="I63" s="11" t="str">
        <f t="shared" si="1"/>
        <v>05-701-3＿普及関連/自主事業</v>
      </c>
      <c r="J63" s="256" t="s">
        <v>116</v>
      </c>
      <c r="K63" s="257" t="s">
        <v>108</v>
      </c>
      <c r="L63" s="258" t="s">
        <v>117</v>
      </c>
      <c r="M63" s="263"/>
      <c r="N63" s="59"/>
    </row>
    <row r="64" ht="27" hidden="1" spans="5:14">
      <c r="E64" s="11">
        <v>30</v>
      </c>
      <c r="H64" s="11" t="str">
        <f t="shared" si="0"/>
        <v>-800-1＿その他/雑収入・雑費関連</v>
      </c>
      <c r="I64" s="11" t="str">
        <f t="shared" si="1"/>
        <v>05-800-1＿その他/雑収入・雑費関連</v>
      </c>
      <c r="J64" s="256" t="s">
        <v>118</v>
      </c>
      <c r="K64" s="257" t="s">
        <v>67</v>
      </c>
      <c r="L64" s="258" t="s">
        <v>119</v>
      </c>
      <c r="M64" s="263"/>
      <c r="N64" s="59"/>
    </row>
    <row r="65" ht="40.5" hidden="1" spans="5:14">
      <c r="E65" s="11">
        <v>31</v>
      </c>
      <c r="H65" s="11" t="str">
        <f t="shared" si="0"/>
        <v>-800-2＿RAC救援隊支援/熊本地震支援活動費</v>
      </c>
      <c r="I65" s="11" t="str">
        <f t="shared" si="1"/>
        <v>05-800-2＿RAC救援隊支援/熊本地震支援活動費</v>
      </c>
      <c r="J65" s="256" t="s">
        <v>120</v>
      </c>
      <c r="K65" s="257" t="s">
        <v>121</v>
      </c>
      <c r="L65" s="258" t="s">
        <v>122</v>
      </c>
      <c r="M65" s="263"/>
      <c r="N65" s="59"/>
    </row>
    <row r="66" ht="27.75" hidden="1" spans="8:14">
      <c r="H66" s="11" t="str">
        <f t="shared" si="0"/>
        <v>-800-3＿RAC救援隊支援/日本財団助成事業</v>
      </c>
      <c r="I66" s="11" t="str">
        <f t="shared" si="1"/>
        <v>05-800-3＿RAC救援隊支援/日本財団助成事業</v>
      </c>
      <c r="J66" s="266" t="s">
        <v>123</v>
      </c>
      <c r="K66" s="267" t="s">
        <v>121</v>
      </c>
      <c r="L66" s="268" t="s">
        <v>124</v>
      </c>
      <c r="M66" s="263"/>
      <c r="N66" s="59"/>
    </row>
    <row r="67" ht="14.25" hidden="1" spans="8:14">
      <c r="H67" s="58"/>
      <c r="M67" s="59"/>
      <c r="N67" s="59"/>
    </row>
    <row r="68" hidden="1" spans="8:14">
      <c r="H68" s="58"/>
      <c r="M68" s="59"/>
      <c r="N68" s="59"/>
    </row>
    <row r="69" spans="8:14">
      <c r="H69" s="58"/>
      <c r="M69" s="59"/>
      <c r="N69" s="59"/>
    </row>
  </sheetData>
  <sheetProtection password="CC6F" sheet="1" objects="1" scenarios="1"/>
  <mergeCells count="25">
    <mergeCell ref="B5:C5"/>
    <mergeCell ref="D5:I5"/>
    <mergeCell ref="B6:C6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E21:I21"/>
    <mergeCell ref="D22:I22"/>
    <mergeCell ref="D23:I23"/>
    <mergeCell ref="D24:I24"/>
    <mergeCell ref="J33:L33"/>
    <mergeCell ref="A8:A12"/>
    <mergeCell ref="B8:B12"/>
    <mergeCell ref="A2:I3"/>
  </mergeCells>
  <dataValidations count="7">
    <dataValidation allowBlank="1" showErrorMessage="1" prompt="&#10;" sqref="I20"/>
    <dataValidation type="list" showInputMessage="1" showErrorMessage="1" sqref="D20">
      <formula1>$C$44:$C$55</formula1>
    </dataValidation>
    <dataValidation type="list" showInputMessage="1" showErrorMessage="1" sqref="F20">
      <formula1>$D$34:$D$46</formula1>
    </dataValidation>
    <dataValidation type="list" showInputMessage="1" showErrorMessage="1" sqref="E21:I21">
      <formula1>$H$35:$H$66</formula1>
    </dataValidation>
    <dataValidation showInputMessage="1" showErrorMessage="1" sqref="D21"/>
    <dataValidation type="list" showInputMessage="1" showErrorMessage="1" sqref="H20">
      <formula1>$E$34:$E$65</formula1>
    </dataValidation>
    <dataValidation type="list" allowBlank="1" showInputMessage="1" showErrorMessage="1" sqref="D24:I24">
      <formula1>$C$44:$C$55</formula1>
    </dataValidation>
  </dataValidations>
  <pageMargins left="0.39" right="0.41" top="1" bottom="1" header="0.512" footer="0.51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S24"/>
  <sheetViews>
    <sheetView showZeros="0" zoomScale="75" zoomScaleNormal="75" workbookViewId="0">
      <selection activeCell="A17" sqref="A17"/>
    </sheetView>
  </sheetViews>
  <sheetFormatPr defaultColWidth="9" defaultRowHeight="13.5"/>
  <cols>
    <col min="1" max="1" width="12.125" customWidth="1"/>
    <col min="18" max="18" width="12.375" customWidth="1"/>
  </cols>
  <sheetData>
    <row r="1" ht="32.25" customHeight="1" spans="1:19">
      <c r="A1" s="103" t="s">
        <v>125</v>
      </c>
      <c r="B1" s="104">
        <f>◆初期入力項目!D7</f>
        <v>0</v>
      </c>
      <c r="C1" s="105"/>
      <c r="D1" s="105"/>
      <c r="E1" s="106"/>
      <c r="F1" s="107" t="s">
        <v>29</v>
      </c>
      <c r="G1" s="104">
        <f>◆初期入力項目!D22</f>
        <v>0</v>
      </c>
      <c r="H1" s="105"/>
      <c r="I1" s="105"/>
      <c r="J1" s="105"/>
      <c r="K1" s="105"/>
      <c r="L1" s="105"/>
      <c r="M1" s="105"/>
      <c r="N1" s="105"/>
      <c r="O1" s="105"/>
      <c r="P1" s="105"/>
      <c r="Q1" s="178"/>
      <c r="R1" s="179"/>
      <c r="S1" s="180"/>
    </row>
    <row r="2" ht="36.75" customHeight="1" spans="1:19">
      <c r="A2" s="108" t="s">
        <v>126</v>
      </c>
      <c r="B2" s="109">
        <f>◆初期入力項目!D23</f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81"/>
      <c r="R2" s="182"/>
      <c r="S2" s="180"/>
    </row>
    <row r="3" ht="27" customHeight="1" spans="1:18">
      <c r="A3" s="111" t="s">
        <v>127</v>
      </c>
      <c r="B3" s="112" t="s">
        <v>128</v>
      </c>
      <c r="C3" s="112" t="s">
        <v>129</v>
      </c>
      <c r="D3" s="112" t="s">
        <v>130</v>
      </c>
      <c r="E3" s="112" t="s">
        <v>131</v>
      </c>
      <c r="F3" s="113" t="s">
        <v>132</v>
      </c>
      <c r="G3" s="114"/>
      <c r="H3" s="115"/>
      <c r="I3" s="113" t="s">
        <v>133</v>
      </c>
      <c r="J3" s="115"/>
      <c r="K3" s="113" t="s">
        <v>134</v>
      </c>
      <c r="L3" s="115"/>
      <c r="M3" s="144" t="s">
        <v>135</v>
      </c>
      <c r="N3" s="113" t="s">
        <v>136</v>
      </c>
      <c r="O3" s="115"/>
      <c r="P3" s="145" t="s">
        <v>137</v>
      </c>
      <c r="Q3" s="183" t="s">
        <v>67</v>
      </c>
      <c r="R3" s="184"/>
    </row>
    <row r="4" ht="40.5" spans="1:18">
      <c r="A4" s="116"/>
      <c r="B4" s="117"/>
      <c r="C4" s="117"/>
      <c r="D4" s="117"/>
      <c r="E4" s="117"/>
      <c r="F4" s="118" t="s">
        <v>138</v>
      </c>
      <c r="G4" s="119" t="s">
        <v>139</v>
      </c>
      <c r="H4" s="120" t="s">
        <v>140</v>
      </c>
      <c r="I4" s="118" t="s">
        <v>141</v>
      </c>
      <c r="J4" s="120" t="s">
        <v>140</v>
      </c>
      <c r="K4" s="146" t="s">
        <v>142</v>
      </c>
      <c r="L4" s="120" t="s">
        <v>140</v>
      </c>
      <c r="M4" s="147"/>
      <c r="N4" s="118" t="s">
        <v>143</v>
      </c>
      <c r="O4" s="120" t="s">
        <v>144</v>
      </c>
      <c r="P4" s="148"/>
      <c r="Q4" s="185" t="s">
        <v>145</v>
      </c>
      <c r="R4" s="186" t="s">
        <v>146</v>
      </c>
    </row>
    <row r="5" ht="38.25" customHeight="1" spans="1:18">
      <c r="A5" s="121"/>
      <c r="B5" s="122"/>
      <c r="C5" s="122"/>
      <c r="D5" s="122"/>
      <c r="E5" s="122"/>
      <c r="F5" s="123"/>
      <c r="G5" s="124"/>
      <c r="H5" s="125" t="str">
        <f>IF(F5+G5=0,"",F5+G5)</f>
        <v/>
      </c>
      <c r="I5" s="126"/>
      <c r="J5" s="149"/>
      <c r="K5" s="126"/>
      <c r="L5" s="149"/>
      <c r="M5" s="150"/>
      <c r="N5" s="126"/>
      <c r="O5" s="125">
        <f>N5*30</f>
        <v>0</v>
      </c>
      <c r="P5" s="151"/>
      <c r="Q5" s="187"/>
      <c r="R5" s="188"/>
    </row>
    <row r="6" ht="38.25" customHeight="1" spans="1:18">
      <c r="A6" s="121"/>
      <c r="B6" s="122"/>
      <c r="C6" s="122"/>
      <c r="D6" s="122"/>
      <c r="E6" s="122"/>
      <c r="F6" s="123"/>
      <c r="G6" s="124"/>
      <c r="H6" s="125" t="str">
        <f t="shared" ref="H6:H12" si="0">IF(F6+G6=0,"",F6+G6)</f>
        <v/>
      </c>
      <c r="I6" s="126"/>
      <c r="J6" s="149"/>
      <c r="K6" s="126"/>
      <c r="L6" s="149"/>
      <c r="M6" s="150"/>
      <c r="N6" s="152"/>
      <c r="O6" s="125">
        <f t="shared" ref="O6:O12" si="1">N6*30</f>
        <v>0</v>
      </c>
      <c r="P6" s="151"/>
      <c r="Q6" s="187"/>
      <c r="R6" s="188"/>
    </row>
    <row r="7" ht="38.25" customHeight="1" spans="1:18">
      <c r="A7" s="121"/>
      <c r="B7" s="122"/>
      <c r="C7" s="122"/>
      <c r="D7" s="122"/>
      <c r="E7" s="122"/>
      <c r="F7" s="126"/>
      <c r="G7" s="124"/>
      <c r="H7" s="125" t="str">
        <f t="shared" si="0"/>
        <v/>
      </c>
      <c r="I7" s="126"/>
      <c r="J7" s="149"/>
      <c r="K7" s="126"/>
      <c r="L7" s="149"/>
      <c r="M7" s="150"/>
      <c r="N7" s="126"/>
      <c r="O7" s="125">
        <f t="shared" si="1"/>
        <v>0</v>
      </c>
      <c r="P7" s="151"/>
      <c r="Q7" s="187"/>
      <c r="R7" s="188"/>
    </row>
    <row r="8" ht="38.25" customHeight="1" spans="1:18">
      <c r="A8" s="121"/>
      <c r="B8" s="122"/>
      <c r="C8" s="122"/>
      <c r="D8" s="122"/>
      <c r="E8" s="122"/>
      <c r="F8" s="126"/>
      <c r="G8" s="124"/>
      <c r="H8" s="125" t="str">
        <f t="shared" si="0"/>
        <v/>
      </c>
      <c r="I8" s="126"/>
      <c r="J8" s="149"/>
      <c r="K8" s="126"/>
      <c r="L8" s="149"/>
      <c r="M8" s="150"/>
      <c r="N8" s="126"/>
      <c r="O8" s="125">
        <f t="shared" si="1"/>
        <v>0</v>
      </c>
      <c r="P8" s="151"/>
      <c r="Q8" s="187"/>
      <c r="R8" s="188"/>
    </row>
    <row r="9" ht="38.25" customHeight="1" spans="1:18">
      <c r="A9" s="121"/>
      <c r="B9" s="122"/>
      <c r="C9" s="122"/>
      <c r="D9" s="122"/>
      <c r="E9" s="122"/>
      <c r="F9" s="126"/>
      <c r="G9" s="124"/>
      <c r="H9" s="125" t="str">
        <f t="shared" si="0"/>
        <v/>
      </c>
      <c r="I9" s="126"/>
      <c r="J9" s="149"/>
      <c r="K9" s="126"/>
      <c r="L9" s="149"/>
      <c r="M9" s="150"/>
      <c r="N9" s="126"/>
      <c r="O9" s="125">
        <f t="shared" si="1"/>
        <v>0</v>
      </c>
      <c r="P9" s="151"/>
      <c r="Q9" s="187"/>
      <c r="R9" s="188"/>
    </row>
    <row r="10" ht="38.25" customHeight="1" spans="1:18">
      <c r="A10" s="127"/>
      <c r="B10" s="122"/>
      <c r="C10" s="122"/>
      <c r="D10" s="122"/>
      <c r="E10" s="122"/>
      <c r="F10" s="126"/>
      <c r="G10" s="124"/>
      <c r="H10" s="125" t="str">
        <f t="shared" si="0"/>
        <v/>
      </c>
      <c r="I10" s="126"/>
      <c r="J10" s="149"/>
      <c r="K10" s="126"/>
      <c r="L10" s="149"/>
      <c r="M10" s="150"/>
      <c r="N10" s="126"/>
      <c r="O10" s="125">
        <f t="shared" si="1"/>
        <v>0</v>
      </c>
      <c r="P10" s="151"/>
      <c r="Q10" s="187"/>
      <c r="R10" s="188"/>
    </row>
    <row r="11" ht="38.25" customHeight="1" spans="1:18">
      <c r="A11" s="128"/>
      <c r="B11" s="122"/>
      <c r="C11" s="122"/>
      <c r="D11" s="122"/>
      <c r="E11" s="122"/>
      <c r="F11" s="126"/>
      <c r="G11" s="124"/>
      <c r="H11" s="125" t="str">
        <f t="shared" si="0"/>
        <v/>
      </c>
      <c r="I11" s="126"/>
      <c r="J11" s="149"/>
      <c r="K11" s="126"/>
      <c r="L11" s="149"/>
      <c r="M11" s="150"/>
      <c r="N11" s="126"/>
      <c r="O11" s="125">
        <f t="shared" si="1"/>
        <v>0</v>
      </c>
      <c r="P11" s="151"/>
      <c r="Q11" s="187"/>
      <c r="R11" s="188"/>
    </row>
    <row r="12" ht="38.25" customHeight="1" spans="1:18">
      <c r="A12" s="129"/>
      <c r="B12" s="130"/>
      <c r="C12" s="130"/>
      <c r="D12" s="130"/>
      <c r="E12" s="130"/>
      <c r="F12" s="131"/>
      <c r="G12" s="132"/>
      <c r="H12" s="125" t="str">
        <f t="shared" si="0"/>
        <v/>
      </c>
      <c r="I12" s="131"/>
      <c r="J12" s="153"/>
      <c r="K12" s="131"/>
      <c r="L12" s="153"/>
      <c r="M12" s="154"/>
      <c r="N12" s="131"/>
      <c r="O12" s="125">
        <f t="shared" si="1"/>
        <v>0</v>
      </c>
      <c r="P12" s="155"/>
      <c r="Q12" s="189"/>
      <c r="R12" s="190"/>
    </row>
    <row r="13" ht="37.5" customHeight="1" spans="1:18">
      <c r="A13" s="133" t="s">
        <v>147</v>
      </c>
      <c r="B13" s="134"/>
      <c r="C13" s="134"/>
      <c r="D13" s="134"/>
      <c r="E13" s="134"/>
      <c r="F13" s="135"/>
      <c r="G13" s="136"/>
      <c r="H13" s="137" t="str">
        <f>IF(SUM(H5:H12)=0,"",SUM(H5:H12))</f>
        <v/>
      </c>
      <c r="I13" s="156"/>
      <c r="J13" s="157" t="str">
        <f>IF(SUM(J5:J12)=0,"",SUM(J5:J12))</f>
        <v/>
      </c>
      <c r="K13" s="158"/>
      <c r="L13" s="137" t="str">
        <f>IF(SUM(L5:L12)=0,"",SUM(L5:L12))</f>
        <v/>
      </c>
      <c r="M13" s="159" t="str">
        <f>IF(SUM(M5:M12)=0,"",SUM(M5:M12))</f>
        <v/>
      </c>
      <c r="N13" s="158"/>
      <c r="O13" s="137" t="str">
        <f>IF(SUM(O5:O12)=0,"",SUM(O5:O12))</f>
        <v/>
      </c>
      <c r="P13" s="160" t="str">
        <f>IF(SUM(P5:P12)=0,"",SUM(P5:P12))</f>
        <v/>
      </c>
      <c r="Q13" s="158" t="str">
        <f>IF(SUM(Q5:Q12)=0,"",SUM(Q5:Q12))</f>
        <v/>
      </c>
      <c r="R13" s="191"/>
    </row>
    <row r="14" ht="23.25" customHeight="1" spans="1:18">
      <c r="A14" s="138" t="s">
        <v>148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61"/>
      <c r="M14" s="162"/>
      <c r="N14" s="163"/>
      <c r="O14" s="164"/>
      <c r="P14" s="165"/>
      <c r="Q14" s="192"/>
      <c r="R14" s="193"/>
    </row>
    <row r="15" ht="20.25" spans="1:19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66"/>
      <c r="M15" s="167" t="s">
        <v>149</v>
      </c>
      <c r="N15" s="168"/>
      <c r="O15" s="168"/>
      <c r="P15" s="169">
        <f>SUM(H13,J13,L13,M13,O13,P13,Q13)</f>
        <v>0</v>
      </c>
      <c r="Q15" s="169"/>
      <c r="R15" s="194"/>
      <c r="S15" s="195"/>
    </row>
    <row r="16" ht="24.95" customHeight="1" spans="15:18">
      <c r="O16" s="170" t="str">
        <f>IF(◆初期入力項目!H20="","年"&amp;"　　　　月"&amp;"　　　　日",◆初期入力項目!D20&amp;◆初期入力項目!E20&amp;◆初期入力項目!F20&amp;◆初期入力項目!G20&amp;◆初期入力項目!H20&amp;◆初期入力項目!I20)</f>
        <v>年　　　　月　　　　日</v>
      </c>
      <c r="P16" s="170"/>
      <c r="Q16" s="170"/>
      <c r="R16" s="170"/>
    </row>
    <row r="17" spans="7:18">
      <c r="G17" s="142"/>
      <c r="H17" s="142"/>
      <c r="I17" s="142"/>
      <c r="J17" s="142"/>
      <c r="K17" s="142"/>
      <c r="L17" s="142"/>
      <c r="O17" t="s">
        <v>6</v>
      </c>
      <c r="P17" s="94">
        <f>◆初期入力項目!D8</f>
        <v>0</v>
      </c>
      <c r="Q17" s="94"/>
      <c r="R17" s="95"/>
    </row>
    <row r="18" spans="7:18">
      <c r="G18" s="142"/>
      <c r="H18" s="142"/>
      <c r="I18" s="142"/>
      <c r="J18" s="142"/>
      <c r="K18" s="142"/>
      <c r="L18" s="142"/>
      <c r="O18" t="s">
        <v>150</v>
      </c>
      <c r="P18" s="171">
        <f>◆初期入力項目!D9</f>
        <v>0</v>
      </c>
      <c r="Q18" s="171"/>
      <c r="R18" s="171"/>
    </row>
    <row r="19" spans="7:18">
      <c r="G19" s="142"/>
      <c r="H19" s="142"/>
      <c r="I19" s="142"/>
      <c r="J19" s="142"/>
      <c r="K19" s="142"/>
      <c r="L19" s="142"/>
      <c r="P19" s="171"/>
      <c r="Q19" s="171"/>
      <c r="R19" s="171"/>
    </row>
    <row r="20" ht="14.25" spans="7:18">
      <c r="G20" s="142"/>
      <c r="H20" s="142"/>
      <c r="I20" s="142"/>
      <c r="J20" s="142"/>
      <c r="K20" s="142"/>
      <c r="L20" s="142"/>
      <c r="O20" s="172" t="s">
        <v>151</v>
      </c>
      <c r="P20" s="94">
        <f>◆初期入力項目!D10</f>
        <v>0</v>
      </c>
      <c r="Q20" s="94"/>
      <c r="R20" s="95"/>
    </row>
    <row r="21" ht="14.25" spans="7:18">
      <c r="G21" s="142"/>
      <c r="H21" s="142"/>
      <c r="I21" s="142"/>
      <c r="J21" s="142"/>
      <c r="K21" s="142"/>
      <c r="L21" s="142"/>
      <c r="O21" s="172"/>
      <c r="P21" s="173">
        <f>◆初期入力項目!D7</f>
        <v>0</v>
      </c>
      <c r="Q21" s="173"/>
      <c r="R21" s="95"/>
    </row>
    <row r="22" ht="14.25" spans="7:18">
      <c r="G22" s="142"/>
      <c r="H22" s="142"/>
      <c r="I22" s="142"/>
      <c r="J22" s="142"/>
      <c r="K22" s="142"/>
      <c r="L22" s="142"/>
      <c r="O22" s="174" t="s">
        <v>152</v>
      </c>
      <c r="P22" s="175"/>
      <c r="Q22" s="175"/>
      <c r="R22" s="196"/>
    </row>
    <row r="23" ht="14.25" spans="7:19">
      <c r="G23" s="143"/>
      <c r="H23" s="143"/>
      <c r="I23" s="143"/>
      <c r="J23" s="143"/>
      <c r="K23" s="143"/>
      <c r="L23" s="142"/>
      <c r="O23" s="176"/>
      <c r="P23" s="177"/>
      <c r="Q23" s="177"/>
      <c r="R23" s="177"/>
      <c r="S23" s="143"/>
    </row>
    <row r="24" spans="7:12">
      <c r="G24" s="142"/>
      <c r="H24" s="142"/>
      <c r="I24" s="142"/>
      <c r="J24" s="142"/>
      <c r="K24" s="142"/>
      <c r="L24" s="142"/>
    </row>
  </sheetData>
  <sheetProtection password="CC6F" sheet="1"/>
  <mergeCells count="25">
    <mergeCell ref="B1:E1"/>
    <mergeCell ref="G1:P1"/>
    <mergeCell ref="B2:P2"/>
    <mergeCell ref="F3:H3"/>
    <mergeCell ref="I3:J3"/>
    <mergeCell ref="K3:L3"/>
    <mergeCell ref="N3:O3"/>
    <mergeCell ref="Q3:R3"/>
    <mergeCell ref="A13:E13"/>
    <mergeCell ref="M14:O14"/>
    <mergeCell ref="M15:O15"/>
    <mergeCell ref="P15:R15"/>
    <mergeCell ref="O16:R16"/>
    <mergeCell ref="P17:Q17"/>
    <mergeCell ref="P20:Q20"/>
    <mergeCell ref="A3:A4"/>
    <mergeCell ref="B3:B4"/>
    <mergeCell ref="C3:C4"/>
    <mergeCell ref="D3:D4"/>
    <mergeCell ref="E3:E4"/>
    <mergeCell ref="M3:M4"/>
    <mergeCell ref="P3:P4"/>
    <mergeCell ref="P21:Q22"/>
    <mergeCell ref="P18:R19"/>
    <mergeCell ref="A14:L15"/>
  </mergeCells>
  <pageMargins left="0.41" right="0.21" top="0.75" bottom="0.37" header="0.39" footer="0.18"/>
  <pageSetup paperSize="9" scale="85" orientation="landscape"/>
  <headerFooter alignWithMargins="0">
    <oddHeader>&amp;C&amp;14ＮＰＯ法人 川に学ぶ体験活動協議会　旅費支給明細書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U67"/>
  <sheetViews>
    <sheetView showZeros="0" workbookViewId="0">
      <selection activeCell="K8" sqref="K8"/>
    </sheetView>
  </sheetViews>
  <sheetFormatPr defaultColWidth="9" defaultRowHeight="13.5"/>
  <cols>
    <col min="1" max="1" width="5.25" customWidth="1"/>
    <col min="2" max="6" width="3.25" customWidth="1"/>
    <col min="7" max="7" width="3.875" customWidth="1"/>
    <col min="8" max="8" width="4.75" customWidth="1"/>
    <col min="9" max="9" width="5" customWidth="1"/>
    <col min="10" max="10" width="13.625" customWidth="1"/>
    <col min="11" max="11" width="6.625" customWidth="1"/>
    <col min="12" max="12" width="6.375" customWidth="1"/>
    <col min="13" max="13" width="6.125" customWidth="1"/>
    <col min="14" max="14" width="5.5" customWidth="1"/>
    <col min="15" max="15" width="4.625" customWidth="1"/>
    <col min="16" max="16" width="4.125" customWidth="1"/>
    <col min="17" max="17" width="0.75" customWidth="1"/>
    <col min="18" max="18" width="1.5" customWidth="1"/>
    <col min="19" max="19" width="9.5" customWidth="1"/>
  </cols>
  <sheetData>
    <row r="1" spans="1:21">
      <c r="A1" s="62" t="s">
        <v>153</v>
      </c>
      <c r="B1" s="62"/>
      <c r="C1" s="62"/>
      <c r="D1" s="63"/>
      <c r="E1" s="63"/>
      <c r="F1" s="6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U1" s="91"/>
    </row>
    <row r="2" ht="72" customHeight="1" spans="1:21">
      <c r="A2" s="62"/>
      <c r="B2" s="62"/>
      <c r="C2" s="62"/>
      <c r="D2" s="63"/>
      <c r="E2" s="63"/>
      <c r="F2" s="6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U2" s="91"/>
    </row>
    <row r="3" ht="18" spans="1:19">
      <c r="A3" s="64" t="s">
        <v>154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92"/>
    </row>
    <row r="4" ht="18" spans="1:19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93"/>
    </row>
    <row r="5" ht="14.25" spans="1:18">
      <c r="A5" s="66" t="s">
        <v>155</v>
      </c>
      <c r="B5" s="66"/>
      <c r="C5" s="66"/>
      <c r="D5" s="66"/>
      <c r="E5" s="66"/>
      <c r="F5" s="66"/>
      <c r="G5" s="66"/>
      <c r="H5" s="66"/>
      <c r="I5" s="66"/>
      <c r="J5" s="11"/>
      <c r="K5" s="11"/>
      <c r="L5" s="11"/>
      <c r="M5" s="11"/>
      <c r="N5" s="11"/>
      <c r="O5" s="11"/>
      <c r="P5" s="11"/>
      <c r="Q5" s="11"/>
      <c r="R5" s="11"/>
    </row>
    <row r="6" ht="14.25" spans="1:18">
      <c r="A6" s="67" t="s">
        <v>156</v>
      </c>
      <c r="B6" s="67"/>
      <c r="C6" s="67"/>
      <c r="D6" s="67"/>
      <c r="E6" s="67"/>
      <c r="F6" s="67"/>
      <c r="G6" s="67"/>
      <c r="H6" s="67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54" customHeight="1" spans="1:18">
      <c r="A7" s="67"/>
      <c r="B7" s="67"/>
      <c r="C7" s="67"/>
      <c r="D7" s="67"/>
      <c r="E7" s="67"/>
      <c r="F7" s="67"/>
      <c r="G7" s="67"/>
      <c r="H7" s="67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14.25" spans="1:19">
      <c r="A8" s="11"/>
      <c r="B8" s="11"/>
      <c r="C8" s="11"/>
      <c r="D8" s="11"/>
      <c r="E8" s="11"/>
      <c r="F8" s="11"/>
      <c r="G8" s="68"/>
      <c r="H8" s="68"/>
      <c r="I8" s="70"/>
      <c r="J8" s="89" t="s">
        <v>157</v>
      </c>
      <c r="K8" s="90" t="s">
        <v>6</v>
      </c>
      <c r="L8" s="90">
        <f>◆初期入力項目!D8</f>
        <v>0</v>
      </c>
      <c r="M8" s="90"/>
      <c r="N8" s="90"/>
      <c r="O8" s="90"/>
      <c r="P8" s="90"/>
      <c r="Q8" s="90"/>
      <c r="R8" s="90"/>
      <c r="S8" s="94"/>
    </row>
    <row r="9" ht="36.75" customHeight="1" spans="1:19">
      <c r="A9" s="69"/>
      <c r="B9" s="69"/>
      <c r="C9" s="69"/>
      <c r="D9" s="69"/>
      <c r="E9" s="69"/>
      <c r="F9" s="69"/>
      <c r="G9" s="69"/>
      <c r="H9" s="70"/>
      <c r="I9" s="70"/>
      <c r="J9" s="11"/>
      <c r="K9" s="90">
        <f>◆初期入力項目!D9</f>
        <v>0</v>
      </c>
      <c r="L9" s="90"/>
      <c r="M9" s="90"/>
      <c r="N9" s="90"/>
      <c r="O9" s="90"/>
      <c r="P9" s="90"/>
      <c r="Q9" s="90"/>
      <c r="R9" s="90"/>
      <c r="S9" s="95"/>
    </row>
    <row r="10" ht="23.25" customHeight="1" spans="1:19">
      <c r="A10" s="71"/>
      <c r="B10" s="71"/>
      <c r="C10" s="71"/>
      <c r="D10" s="71"/>
      <c r="E10" s="71"/>
      <c r="F10" s="71"/>
      <c r="G10" s="71"/>
      <c r="H10" s="70"/>
      <c r="I10" s="70"/>
      <c r="J10" s="11" t="s">
        <v>158</v>
      </c>
      <c r="K10" s="90">
        <f>◆初期入力項目!D6</f>
        <v>0</v>
      </c>
      <c r="L10" s="90"/>
      <c r="M10" s="90"/>
      <c r="N10" s="90"/>
      <c r="O10" s="90"/>
      <c r="P10" s="90"/>
      <c r="Q10" s="90"/>
      <c r="R10" s="90"/>
      <c r="S10" s="95"/>
    </row>
    <row r="11" ht="27" customHeight="1" spans="1:18">
      <c r="A11" s="71"/>
      <c r="B11" s="71"/>
      <c r="C11" s="71"/>
      <c r="D11" s="71"/>
      <c r="E11" s="71"/>
      <c r="F11" s="71"/>
      <c r="G11" s="71"/>
      <c r="H11" s="72" t="s">
        <v>159</v>
      </c>
      <c r="I11" s="72"/>
      <c r="J11" s="11" t="s">
        <v>4</v>
      </c>
      <c r="K11" s="90">
        <f>◆初期入力項目!D7</f>
        <v>0</v>
      </c>
      <c r="L11" s="90"/>
      <c r="M11" s="90"/>
      <c r="N11" s="90"/>
      <c r="O11" s="90"/>
      <c r="P11" s="90"/>
      <c r="Q11" s="90"/>
      <c r="R11" s="96"/>
    </row>
    <row r="12" ht="14.25" customHeight="1" spans="1:18">
      <c r="A12" s="71"/>
      <c r="B12" s="71"/>
      <c r="C12" s="71"/>
      <c r="D12" s="71"/>
      <c r="E12" s="71"/>
      <c r="F12" s="71"/>
      <c r="G12" s="71"/>
      <c r="H12" s="72"/>
      <c r="I12" s="72"/>
      <c r="J12" s="11"/>
      <c r="K12" s="90"/>
      <c r="L12" s="90"/>
      <c r="M12" s="90"/>
      <c r="N12" s="90"/>
      <c r="O12" s="90"/>
      <c r="P12" s="90"/>
      <c r="Q12" s="90"/>
      <c r="R12" s="96"/>
    </row>
    <row r="13" spans="1:18">
      <c r="A13" s="73" t="s">
        <v>160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ht="17.25" customHeight="1" spans="1:19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97"/>
    </row>
    <row r="15" spans="1:19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98"/>
    </row>
    <row r="16" ht="14.25" spans="1:19">
      <c r="A16" s="77" t="s">
        <v>161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99"/>
    </row>
    <row r="17" ht="12" customHeight="1" spans="1: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ht="12" customHeight="1" spans="1:18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ht="27.75" customHeight="1" spans="1:18">
      <c r="A19" s="79" t="s">
        <v>162</v>
      </c>
      <c r="B19" s="80"/>
      <c r="C19" s="80"/>
      <c r="D19" s="80"/>
      <c r="E19" s="80"/>
      <c r="F19" s="80"/>
      <c r="G19" s="81">
        <f>◆初期入力項目!D13</f>
        <v>0</v>
      </c>
      <c r="H19" s="82"/>
      <c r="I19" s="82"/>
      <c r="J19" s="82"/>
      <c r="K19" s="80" t="s">
        <v>163</v>
      </c>
      <c r="L19" s="82">
        <f>◆初期入力項目!D14</f>
        <v>0</v>
      </c>
      <c r="M19" s="82"/>
      <c r="N19" s="82"/>
      <c r="O19" s="82"/>
      <c r="P19" s="80" t="s">
        <v>164</v>
      </c>
      <c r="Q19" s="80"/>
      <c r="R19" s="100"/>
    </row>
    <row r="20" ht="30" customHeight="1" spans="1:18">
      <c r="A20" s="79" t="s">
        <v>165</v>
      </c>
      <c r="B20" s="80"/>
      <c r="C20" s="80"/>
      <c r="D20" s="80"/>
      <c r="E20" s="80"/>
      <c r="F20" s="80"/>
      <c r="G20" s="79">
        <f>◆初期入力項目!D15</f>
        <v>0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00"/>
    </row>
    <row r="21" ht="30" customHeight="1" spans="1:18">
      <c r="A21" s="79" t="s">
        <v>166</v>
      </c>
      <c r="B21" s="83"/>
      <c r="C21" s="83"/>
      <c r="D21" s="83"/>
      <c r="E21" s="83"/>
      <c r="F21" s="83"/>
      <c r="G21" s="84">
        <f>◆初期入力項目!D16</f>
        <v>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101"/>
    </row>
    <row r="22" ht="30" customHeight="1" spans="1:18">
      <c r="A22" s="79" t="s">
        <v>167</v>
      </c>
      <c r="B22" s="80"/>
      <c r="C22" s="80"/>
      <c r="D22" s="80"/>
      <c r="E22" s="80"/>
      <c r="F22" s="80"/>
      <c r="G22" s="79">
        <f>◆初期入力項目!D17</f>
        <v>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00"/>
    </row>
    <row r="23" ht="33" customHeight="1" spans="1:18">
      <c r="A23" s="79" t="s">
        <v>168</v>
      </c>
      <c r="B23" s="80"/>
      <c r="C23" s="80"/>
      <c r="D23" s="80"/>
      <c r="E23" s="80"/>
      <c r="F23" s="80"/>
      <c r="G23" s="86">
        <f>◆初期入力項目!D18</f>
        <v>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02"/>
    </row>
    <row r="24" customHeight="1" spans="1:18">
      <c r="A24" s="78" t="s">
        <v>169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6" spans="1:18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36" hidden="1" spans="1:8">
      <c r="A36" t="s">
        <v>170</v>
      </c>
      <c r="G36" t="s">
        <v>25</v>
      </c>
      <c r="H36" t="s">
        <v>26</v>
      </c>
    </row>
    <row r="37" hidden="1" spans="1:8">
      <c r="A37">
        <v>19</v>
      </c>
      <c r="G37">
        <v>1</v>
      </c>
      <c r="H37">
        <v>1</v>
      </c>
    </row>
    <row r="38" hidden="1" spans="1:8">
      <c r="A38">
        <v>20</v>
      </c>
      <c r="G38">
        <v>2</v>
      </c>
      <c r="H38">
        <v>2</v>
      </c>
    </row>
    <row r="39" hidden="1" spans="1:8">
      <c r="A39">
        <v>21</v>
      </c>
      <c r="G39">
        <v>3</v>
      </c>
      <c r="H39">
        <v>3</v>
      </c>
    </row>
    <row r="40" hidden="1" spans="1:8">
      <c r="A40">
        <v>22</v>
      </c>
      <c r="G40">
        <v>4</v>
      </c>
      <c r="H40">
        <v>4</v>
      </c>
    </row>
    <row r="41" hidden="1" spans="1:8">
      <c r="A41">
        <v>23</v>
      </c>
      <c r="G41">
        <v>5</v>
      </c>
      <c r="H41">
        <v>5</v>
      </c>
    </row>
    <row r="42" hidden="1" spans="1:8">
      <c r="A42">
        <v>24</v>
      </c>
      <c r="G42">
        <v>6</v>
      </c>
      <c r="H42">
        <v>6</v>
      </c>
    </row>
    <row r="43" hidden="1" spans="1:8">
      <c r="A43">
        <v>25</v>
      </c>
      <c r="G43">
        <v>7</v>
      </c>
      <c r="H43">
        <v>7</v>
      </c>
    </row>
    <row r="44" hidden="1" spans="1:8">
      <c r="A44">
        <v>26</v>
      </c>
      <c r="G44">
        <v>8</v>
      </c>
      <c r="H44">
        <v>8</v>
      </c>
    </row>
    <row r="45" hidden="1" spans="1:8">
      <c r="A45">
        <v>27</v>
      </c>
      <c r="G45">
        <v>9</v>
      </c>
      <c r="H45">
        <v>9</v>
      </c>
    </row>
    <row r="46" hidden="1" spans="1:8">
      <c r="A46">
        <v>28</v>
      </c>
      <c r="G46">
        <v>10</v>
      </c>
      <c r="H46">
        <v>10</v>
      </c>
    </row>
    <row r="47" hidden="1" spans="1:8">
      <c r="A47">
        <v>29</v>
      </c>
      <c r="G47">
        <v>11</v>
      </c>
      <c r="H47">
        <v>11</v>
      </c>
    </row>
    <row r="48" ht="3.75" hidden="1" customHeight="1" spans="1:8">
      <c r="A48">
        <v>30</v>
      </c>
      <c r="G48">
        <v>12</v>
      </c>
      <c r="H48">
        <v>12</v>
      </c>
    </row>
    <row r="49" hidden="1" spans="8:8">
      <c r="H49">
        <v>13</v>
      </c>
    </row>
    <row r="50" hidden="1" spans="8:8">
      <c r="H50">
        <v>14</v>
      </c>
    </row>
    <row r="51" hidden="1" spans="8:8">
      <c r="H51">
        <v>15</v>
      </c>
    </row>
    <row r="52" hidden="1" spans="8:8">
      <c r="H52">
        <v>16</v>
      </c>
    </row>
    <row r="53" hidden="1" spans="8:8">
      <c r="H53">
        <v>17</v>
      </c>
    </row>
    <row r="54" hidden="1" spans="8:8">
      <c r="H54">
        <v>18</v>
      </c>
    </row>
    <row r="55" hidden="1" spans="8:8">
      <c r="H55">
        <v>19</v>
      </c>
    </row>
    <row r="56" hidden="1" spans="8:8">
      <c r="H56">
        <v>20</v>
      </c>
    </row>
    <row r="57" hidden="1" spans="8:8">
      <c r="H57">
        <v>21</v>
      </c>
    </row>
    <row r="58" hidden="1" spans="8:8">
      <c r="H58">
        <v>22</v>
      </c>
    </row>
    <row r="59" hidden="1" spans="8:8">
      <c r="H59">
        <v>23</v>
      </c>
    </row>
    <row r="60" hidden="1" spans="8:8">
      <c r="H60">
        <v>24</v>
      </c>
    </row>
    <row r="61" hidden="1" spans="8:8">
      <c r="H61">
        <v>25</v>
      </c>
    </row>
    <row r="62" hidden="1" spans="8:8">
      <c r="H62">
        <v>26</v>
      </c>
    </row>
    <row r="63" hidden="1" spans="8:8">
      <c r="H63">
        <v>27</v>
      </c>
    </row>
    <row r="64" hidden="1" spans="8:8">
      <c r="H64">
        <v>28</v>
      </c>
    </row>
    <row r="65" hidden="1" spans="8:8">
      <c r="H65">
        <v>29</v>
      </c>
    </row>
    <row r="66" hidden="1" spans="8:8">
      <c r="H66">
        <v>30</v>
      </c>
    </row>
    <row r="67" hidden="1" spans="8:8">
      <c r="H67">
        <v>31</v>
      </c>
    </row>
  </sheetData>
  <mergeCells count="30">
    <mergeCell ref="A1:C1"/>
    <mergeCell ref="A3:R3"/>
    <mergeCell ref="A6:H6"/>
    <mergeCell ref="L8:M8"/>
    <mergeCell ref="A9:G9"/>
    <mergeCell ref="H9:I9"/>
    <mergeCell ref="K9:R9"/>
    <mergeCell ref="A10:G10"/>
    <mergeCell ref="H10:I10"/>
    <mergeCell ref="K10:R10"/>
    <mergeCell ref="A11:G11"/>
    <mergeCell ref="H11:I11"/>
    <mergeCell ref="K11:P11"/>
    <mergeCell ref="A13:R13"/>
    <mergeCell ref="A14:R14"/>
    <mergeCell ref="A16:R16"/>
    <mergeCell ref="A18:R18"/>
    <mergeCell ref="A19:F19"/>
    <mergeCell ref="G19:J19"/>
    <mergeCell ref="L19:O19"/>
    <mergeCell ref="P19:R19"/>
    <mergeCell ref="A20:F20"/>
    <mergeCell ref="G20:R20"/>
    <mergeCell ref="A21:F21"/>
    <mergeCell ref="G21:R21"/>
    <mergeCell ref="A22:F22"/>
    <mergeCell ref="G22:R22"/>
    <mergeCell ref="A23:F23"/>
    <mergeCell ref="G23:R23"/>
    <mergeCell ref="A24:R24"/>
  </mergeCells>
  <pageMargins left="0.78740157480315" right="0.78740157480315" top="0.78740157480315" bottom="0.98425196850393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O60"/>
  <sheetViews>
    <sheetView showZeros="0" workbookViewId="0">
      <selection activeCell="D11" sqref="D11:I11"/>
    </sheetView>
  </sheetViews>
  <sheetFormatPr defaultColWidth="9" defaultRowHeight="13.5"/>
  <cols>
    <col min="1" max="1" width="4.125" customWidth="1"/>
    <col min="2" max="2" width="20.875" customWidth="1"/>
    <col min="3" max="3" width="14" customWidth="1"/>
    <col min="4" max="4" width="23.25" customWidth="1"/>
    <col min="5" max="5" width="2.75" customWidth="1"/>
    <col min="7" max="7" width="2.875" customWidth="1"/>
    <col min="9" max="9" width="2.625" customWidth="1"/>
    <col min="10" max="10" width="12.125" customWidth="1"/>
  </cols>
  <sheetData>
    <row r="1" s="11" customFormat="1" spans="1:1">
      <c r="A1" s="11" t="s">
        <v>171</v>
      </c>
    </row>
    <row r="2" s="11" customFormat="1" spans="1:9">
      <c r="A2" s="13" t="s">
        <v>172</v>
      </c>
      <c r="B2" s="13"/>
      <c r="C2" s="13"/>
      <c r="D2" s="13"/>
      <c r="E2" s="13"/>
      <c r="F2" s="13"/>
      <c r="G2" s="13"/>
      <c r="H2" s="13"/>
      <c r="I2" s="13"/>
    </row>
    <row r="3" s="11" customFormat="1" spans="1:9">
      <c r="A3" s="13"/>
      <c r="B3" s="13"/>
      <c r="C3" s="13"/>
      <c r="D3" s="13"/>
      <c r="E3" s="13"/>
      <c r="F3" s="13"/>
      <c r="G3" s="13"/>
      <c r="H3" s="13"/>
      <c r="I3" s="13"/>
    </row>
    <row r="4" s="11" customFormat="1" ht="33.75" customHeight="1" spans="1:9">
      <c r="A4" s="14"/>
      <c r="B4" s="14"/>
      <c r="C4" s="14"/>
      <c r="D4" s="14"/>
      <c r="E4" s="14"/>
      <c r="F4" s="14"/>
      <c r="G4" s="14"/>
      <c r="H4" s="14"/>
      <c r="I4" s="14"/>
    </row>
    <row r="6" s="11" customFormat="1" ht="50.25" customHeight="1" spans="1:9">
      <c r="A6" s="15">
        <v>1</v>
      </c>
      <c r="B6" s="16" t="s">
        <v>4</v>
      </c>
      <c r="C6" s="17"/>
      <c r="D6" s="18">
        <f>◆初期入力項目!D7</f>
        <v>0</v>
      </c>
      <c r="E6" s="19"/>
      <c r="F6" s="19"/>
      <c r="G6" s="19"/>
      <c r="H6" s="19"/>
      <c r="I6" s="45"/>
    </row>
    <row r="7" s="11" customFormat="1" ht="50.25" customHeight="1" spans="1:10">
      <c r="A7" s="15">
        <v>2</v>
      </c>
      <c r="B7" s="20" t="s">
        <v>173</v>
      </c>
      <c r="C7" s="21"/>
      <c r="D7" s="22">
        <v>2023</v>
      </c>
      <c r="E7" s="23" t="s">
        <v>24</v>
      </c>
      <c r="F7" s="24"/>
      <c r="G7" s="23" t="s">
        <v>25</v>
      </c>
      <c r="H7" s="24"/>
      <c r="I7" s="46" t="s">
        <v>26</v>
      </c>
      <c r="J7" s="47" t="s">
        <v>174</v>
      </c>
    </row>
    <row r="8" s="11" customFormat="1" ht="50.25" customHeight="1" spans="1:9">
      <c r="A8" s="15">
        <v>3</v>
      </c>
      <c r="B8" s="20" t="s">
        <v>175</v>
      </c>
      <c r="C8" s="21"/>
      <c r="D8" s="25"/>
      <c r="E8" s="26"/>
      <c r="F8" s="26"/>
      <c r="G8" s="26"/>
      <c r="H8" s="26"/>
      <c r="I8" s="48"/>
    </row>
    <row r="9" s="11" customFormat="1" ht="50.25" customHeight="1" spans="1:10">
      <c r="A9" s="15">
        <v>4</v>
      </c>
      <c r="B9" s="27" t="s">
        <v>176</v>
      </c>
      <c r="C9" s="17"/>
      <c r="D9" s="25"/>
      <c r="E9" s="28"/>
      <c r="F9" s="28"/>
      <c r="G9" s="28"/>
      <c r="H9" s="28"/>
      <c r="I9" s="49"/>
      <c r="J9" s="11" t="s">
        <v>177</v>
      </c>
    </row>
    <row r="10" s="11" customFormat="1" ht="50.25" customHeight="1" spans="1:10">
      <c r="A10" s="15">
        <v>5</v>
      </c>
      <c r="B10" s="29" t="s">
        <v>178</v>
      </c>
      <c r="C10" s="30"/>
      <c r="D10" s="31"/>
      <c r="E10" s="32"/>
      <c r="F10" s="32"/>
      <c r="G10" s="32"/>
      <c r="H10" s="32"/>
      <c r="I10" s="50"/>
      <c r="J10" s="51"/>
    </row>
    <row r="11" s="11" customFormat="1" ht="50.25" customHeight="1" spans="1:10">
      <c r="A11" s="15">
        <v>6</v>
      </c>
      <c r="B11" s="20" t="s">
        <v>179</v>
      </c>
      <c r="C11" s="33"/>
      <c r="D11" s="34">
        <f>INT(D10*10.21%)</f>
        <v>0</v>
      </c>
      <c r="E11" s="35"/>
      <c r="F11" s="35"/>
      <c r="G11" s="35"/>
      <c r="H11" s="35"/>
      <c r="I11" s="52"/>
      <c r="J11" s="11" t="s">
        <v>180</v>
      </c>
    </row>
    <row r="12" s="11" customFormat="1" ht="50.25" customHeight="1" spans="1:10">
      <c r="A12" s="36">
        <v>7</v>
      </c>
      <c r="B12" s="20" t="s">
        <v>181</v>
      </c>
      <c r="C12" s="33"/>
      <c r="D12" s="37">
        <f>D10-D11</f>
        <v>0</v>
      </c>
      <c r="E12" s="38"/>
      <c r="F12" s="38"/>
      <c r="G12" s="38"/>
      <c r="H12" s="38"/>
      <c r="I12" s="53"/>
      <c r="J12" s="11" t="s">
        <v>180</v>
      </c>
    </row>
    <row r="14" s="12" customFormat="1" ht="17.25" spans="1:7">
      <c r="A14" s="39" t="s">
        <v>182</v>
      </c>
      <c r="B14" s="39" t="s">
        <v>36</v>
      </c>
      <c r="C14" s="40"/>
      <c r="D14" s="41" t="s">
        <v>183</v>
      </c>
      <c r="E14" s="41"/>
      <c r="F14" s="41"/>
      <c r="G14" s="41"/>
    </row>
    <row r="20" s="11" customFormat="1" spans="12:15">
      <c r="L20" s="43"/>
      <c r="M20" s="43"/>
      <c r="N20" s="43"/>
      <c r="O20" s="43"/>
    </row>
    <row r="21" s="11" customFormat="1" ht="12.75" customHeight="1" spans="12:15">
      <c r="L21" s="43"/>
      <c r="M21" s="43"/>
      <c r="N21" s="43"/>
      <c r="O21" s="43"/>
    </row>
    <row r="22" s="11" customFormat="1" ht="12.75" customHeight="1" spans="3:15">
      <c r="C22" s="42" t="s">
        <v>41</v>
      </c>
      <c r="D22" s="42" t="s">
        <v>25</v>
      </c>
      <c r="E22" s="42" t="s">
        <v>26</v>
      </c>
      <c r="F22" s="43"/>
      <c r="G22" s="43"/>
      <c r="H22" s="43"/>
      <c r="I22" s="54" t="s">
        <v>42</v>
      </c>
      <c r="J22" s="55"/>
      <c r="K22" s="55"/>
      <c r="L22" s="43"/>
      <c r="M22" s="43"/>
      <c r="N22" s="43"/>
      <c r="O22" s="43"/>
    </row>
    <row r="23" s="11" customFormat="1" spans="10:15">
      <c r="J23" s="56"/>
      <c r="K23" s="57"/>
      <c r="L23" s="55"/>
      <c r="M23" s="55"/>
      <c r="N23" s="55"/>
      <c r="O23" s="43"/>
    </row>
    <row r="24" s="11" customFormat="1" spans="3:15">
      <c r="C24" s="11">
        <v>2013</v>
      </c>
      <c r="D24" s="11">
        <v>1</v>
      </c>
      <c r="E24" s="11">
        <v>1</v>
      </c>
      <c r="I24" s="58" t="s">
        <v>184</v>
      </c>
      <c r="J24" s="59"/>
      <c r="K24" s="60"/>
      <c r="L24" s="61"/>
      <c r="M24" s="61"/>
      <c r="N24" s="61"/>
      <c r="O24" s="43"/>
    </row>
    <row r="25" s="11" customFormat="1" spans="3:14">
      <c r="C25" s="11">
        <v>2014</v>
      </c>
      <c r="D25" s="11">
        <v>2</v>
      </c>
      <c r="E25" s="11">
        <v>2</v>
      </c>
      <c r="I25" s="58" t="s">
        <v>185</v>
      </c>
      <c r="J25" s="59"/>
      <c r="K25" s="59"/>
      <c r="L25" s="56"/>
      <c r="M25" s="56"/>
      <c r="N25" s="56"/>
    </row>
    <row r="26" s="11" customFormat="1" spans="1:14">
      <c r="A26" s="44"/>
      <c r="C26" s="11">
        <v>2015</v>
      </c>
      <c r="D26" s="11">
        <v>3</v>
      </c>
      <c r="E26" s="11">
        <v>3</v>
      </c>
      <c r="I26" s="58" t="s">
        <v>186</v>
      </c>
      <c r="J26" s="59"/>
      <c r="K26" s="59"/>
      <c r="L26" s="59"/>
      <c r="M26" s="59"/>
      <c r="N26" s="59"/>
    </row>
    <row r="27" s="11" customFormat="1" spans="3:14">
      <c r="C27" s="11">
        <v>2016</v>
      </c>
      <c r="D27" s="11">
        <v>4</v>
      </c>
      <c r="E27" s="11">
        <v>4</v>
      </c>
      <c r="I27" s="58" t="s">
        <v>187</v>
      </c>
      <c r="J27" s="59"/>
      <c r="K27" s="59"/>
      <c r="L27" s="59"/>
      <c r="M27" s="59"/>
      <c r="N27" s="59"/>
    </row>
    <row r="28" s="11" customFormat="1" spans="3:14">
      <c r="C28" s="11">
        <v>2017</v>
      </c>
      <c r="D28" s="11">
        <v>5</v>
      </c>
      <c r="E28" s="11">
        <v>5</v>
      </c>
      <c r="I28" s="58" t="s">
        <v>188</v>
      </c>
      <c r="J28" s="59"/>
      <c r="K28" s="59"/>
      <c r="L28" s="59"/>
      <c r="M28" s="59"/>
      <c r="N28" s="59"/>
    </row>
    <row r="29" s="11" customFormat="1" spans="3:14">
      <c r="C29" s="11">
        <v>2018</v>
      </c>
      <c r="D29" s="11">
        <v>6</v>
      </c>
      <c r="E29" s="11">
        <v>6</v>
      </c>
      <c r="I29" s="58" t="s">
        <v>189</v>
      </c>
      <c r="J29" s="59"/>
      <c r="K29" s="59"/>
      <c r="L29" s="59"/>
      <c r="M29" s="59"/>
      <c r="N29" s="59"/>
    </row>
    <row r="30" s="11" customFormat="1" spans="3:14">
      <c r="C30" s="11">
        <v>2019</v>
      </c>
      <c r="D30" s="11">
        <v>7</v>
      </c>
      <c r="E30" s="11">
        <v>7</v>
      </c>
      <c r="I30" s="58" t="s">
        <v>190</v>
      </c>
      <c r="J30" s="59"/>
      <c r="K30" s="59"/>
      <c r="L30" s="59"/>
      <c r="M30" s="59"/>
      <c r="N30" s="59"/>
    </row>
    <row r="31" s="11" customFormat="1" spans="3:14">
      <c r="C31" s="11">
        <v>2020</v>
      </c>
      <c r="D31" s="11">
        <v>8</v>
      </c>
      <c r="E31" s="11">
        <v>8</v>
      </c>
      <c r="I31" s="58" t="s">
        <v>191</v>
      </c>
      <c r="J31" s="59"/>
      <c r="K31" s="59"/>
      <c r="L31" s="59"/>
      <c r="M31" s="59"/>
      <c r="N31" s="59"/>
    </row>
    <row r="32" s="11" customFormat="1" spans="3:14">
      <c r="C32" s="11">
        <v>2021</v>
      </c>
      <c r="D32" s="11">
        <v>9</v>
      </c>
      <c r="E32" s="11">
        <v>9</v>
      </c>
      <c r="I32" s="58" t="s">
        <v>192</v>
      </c>
      <c r="J32" s="59"/>
      <c r="K32" s="59"/>
      <c r="L32" s="59"/>
      <c r="M32" s="59"/>
      <c r="N32" s="59"/>
    </row>
    <row r="33" s="11" customFormat="1" spans="3:14">
      <c r="C33" s="11">
        <v>2022</v>
      </c>
      <c r="D33" s="11">
        <v>10</v>
      </c>
      <c r="E33" s="11">
        <v>10</v>
      </c>
      <c r="I33" s="58" t="s">
        <v>193</v>
      </c>
      <c r="J33" s="59"/>
      <c r="K33" s="59"/>
      <c r="L33" s="59"/>
      <c r="M33" s="59"/>
      <c r="N33" s="59"/>
    </row>
    <row r="34" s="11" customFormat="1" spans="3:14">
      <c r="C34" s="11">
        <v>2023</v>
      </c>
      <c r="D34" s="11">
        <v>11</v>
      </c>
      <c r="E34" s="11">
        <v>11</v>
      </c>
      <c r="I34" s="58" t="s">
        <v>194</v>
      </c>
      <c r="J34" s="59"/>
      <c r="K34" s="59"/>
      <c r="L34" s="59"/>
      <c r="M34" s="59"/>
      <c r="N34" s="59"/>
    </row>
    <row r="35" s="11" customFormat="1" spans="3:14">
      <c r="C35" s="11">
        <v>2024</v>
      </c>
      <c r="D35" s="11">
        <v>12</v>
      </c>
      <c r="E35" s="11">
        <v>12</v>
      </c>
      <c r="I35" s="58" t="s">
        <v>195</v>
      </c>
      <c r="J35" s="59"/>
      <c r="K35" s="59"/>
      <c r="L35" s="59"/>
      <c r="M35" s="59"/>
      <c r="N35" s="59"/>
    </row>
    <row r="36" s="11" customFormat="1" spans="3:14">
      <c r="C36" s="11">
        <v>2025</v>
      </c>
      <c r="E36" s="11">
        <v>13</v>
      </c>
      <c r="I36" s="58" t="s">
        <v>196</v>
      </c>
      <c r="J36" s="59"/>
      <c r="K36" s="59"/>
      <c r="L36" s="59"/>
      <c r="M36" s="59"/>
      <c r="N36" s="59"/>
    </row>
    <row r="37" s="11" customFormat="1" spans="3:14">
      <c r="C37" s="11">
        <v>2026</v>
      </c>
      <c r="E37" s="11">
        <v>14</v>
      </c>
      <c r="I37" s="58" t="s">
        <v>197</v>
      </c>
      <c r="J37" s="59"/>
      <c r="K37" s="59"/>
      <c r="L37" s="59"/>
      <c r="M37" s="59"/>
      <c r="N37" s="59"/>
    </row>
    <row r="38" s="11" customFormat="1" spans="3:14">
      <c r="C38" s="11">
        <v>2027</v>
      </c>
      <c r="E38" s="11">
        <v>15</v>
      </c>
      <c r="I38" s="58" t="s">
        <v>198</v>
      </c>
      <c r="J38" s="59"/>
      <c r="K38" s="59"/>
      <c r="L38" s="59"/>
      <c r="M38" s="59"/>
      <c r="N38" s="59"/>
    </row>
    <row r="39" s="11" customFormat="1" spans="3:14">
      <c r="C39" s="11">
        <v>2028</v>
      </c>
      <c r="E39" s="11">
        <v>16</v>
      </c>
      <c r="I39" s="58" t="s">
        <v>199</v>
      </c>
      <c r="J39" s="59"/>
      <c r="K39" s="59"/>
      <c r="L39" s="59"/>
      <c r="M39" s="59"/>
      <c r="N39" s="59"/>
    </row>
    <row r="40" s="11" customFormat="1" spans="3:14">
      <c r="C40" s="11">
        <v>2029</v>
      </c>
      <c r="E40" s="11">
        <v>17</v>
      </c>
      <c r="I40" s="58" t="s">
        <v>200</v>
      </c>
      <c r="J40" s="59"/>
      <c r="K40" s="59"/>
      <c r="L40" s="59"/>
      <c r="M40" s="59"/>
      <c r="N40" s="59"/>
    </row>
    <row r="41" s="11" customFormat="1" spans="3:14">
      <c r="C41" s="11">
        <v>2030</v>
      </c>
      <c r="E41" s="11">
        <v>18</v>
      </c>
      <c r="I41" s="58" t="s">
        <v>201</v>
      </c>
      <c r="J41" s="59"/>
      <c r="K41" s="59"/>
      <c r="L41" s="59"/>
      <c r="M41" s="59"/>
      <c r="N41" s="59"/>
    </row>
    <row r="42" s="11" customFormat="1" spans="3:14">
      <c r="C42" s="11">
        <v>2031</v>
      </c>
      <c r="E42" s="11">
        <v>19</v>
      </c>
      <c r="I42" s="58" t="s">
        <v>202</v>
      </c>
      <c r="J42" s="59"/>
      <c r="K42" s="59"/>
      <c r="L42" s="59"/>
      <c r="M42" s="59"/>
      <c r="N42" s="59"/>
    </row>
    <row r="43" s="11" customFormat="1" spans="3:14">
      <c r="C43" s="11">
        <v>2032</v>
      </c>
      <c r="E43" s="11">
        <v>20</v>
      </c>
      <c r="I43" s="58" t="s">
        <v>203</v>
      </c>
      <c r="J43" s="59"/>
      <c r="K43" s="59"/>
      <c r="L43" s="59"/>
      <c r="M43" s="59"/>
      <c r="N43" s="59"/>
    </row>
    <row r="44" s="11" customFormat="1" spans="3:14">
      <c r="C44" s="11">
        <v>2033</v>
      </c>
      <c r="E44" s="11">
        <v>21</v>
      </c>
      <c r="I44" s="58" t="s">
        <v>204</v>
      </c>
      <c r="J44" s="59"/>
      <c r="K44" s="59"/>
      <c r="L44" s="59"/>
      <c r="M44" s="59"/>
      <c r="N44" s="59"/>
    </row>
    <row r="45" s="11" customFormat="1" spans="3:14">
      <c r="C45" s="11">
        <v>2034</v>
      </c>
      <c r="E45" s="11">
        <v>22</v>
      </c>
      <c r="I45" s="58" t="s">
        <v>205</v>
      </c>
      <c r="J45" s="59"/>
      <c r="K45" s="59"/>
      <c r="L45" s="59"/>
      <c r="M45" s="59"/>
      <c r="N45" s="59"/>
    </row>
    <row r="46" s="11" customFormat="1" spans="3:14">
      <c r="C46" s="11">
        <v>2035</v>
      </c>
      <c r="E46" s="11">
        <v>23</v>
      </c>
      <c r="I46" s="58" t="s">
        <v>206</v>
      </c>
      <c r="J46" s="59"/>
      <c r="K46" s="59"/>
      <c r="L46" s="59"/>
      <c r="M46" s="59"/>
      <c r="N46" s="59"/>
    </row>
    <row r="47" s="11" customFormat="1" spans="3:14">
      <c r="C47" s="11">
        <v>2036</v>
      </c>
      <c r="E47" s="11">
        <v>24</v>
      </c>
      <c r="I47" s="58" t="s">
        <v>207</v>
      </c>
      <c r="J47" s="59"/>
      <c r="K47" s="59"/>
      <c r="L47" s="59"/>
      <c r="M47" s="59"/>
      <c r="N47" s="59"/>
    </row>
    <row r="48" s="11" customFormat="1" spans="3:14">
      <c r="C48" s="11">
        <v>2037</v>
      </c>
      <c r="E48" s="11">
        <v>25</v>
      </c>
      <c r="I48" s="58" t="s">
        <v>208</v>
      </c>
      <c r="J48" s="59"/>
      <c r="K48" s="59"/>
      <c r="L48" s="59"/>
      <c r="M48" s="59"/>
      <c r="N48" s="59"/>
    </row>
    <row r="49" s="11" customFormat="1" spans="3:14">
      <c r="C49" s="11">
        <v>2038</v>
      </c>
      <c r="E49" s="11">
        <v>26</v>
      </c>
      <c r="I49" s="58" t="s">
        <v>209</v>
      </c>
      <c r="J49" s="59"/>
      <c r="K49" s="59"/>
      <c r="L49" s="59"/>
      <c r="M49" s="59"/>
      <c r="N49" s="59"/>
    </row>
    <row r="50" s="11" customFormat="1" spans="3:14">
      <c r="C50" s="11">
        <v>2039</v>
      </c>
      <c r="E50" s="11">
        <v>27</v>
      </c>
      <c r="I50" s="58" t="s">
        <v>210</v>
      </c>
      <c r="J50" s="59"/>
      <c r="K50" s="59"/>
      <c r="L50" s="59"/>
      <c r="M50" s="59"/>
      <c r="N50" s="59"/>
    </row>
    <row r="51" s="11" customFormat="1" spans="3:14">
      <c r="C51" s="11">
        <v>2040</v>
      </c>
      <c r="E51" s="11">
        <v>28</v>
      </c>
      <c r="I51" s="58" t="s">
        <v>211</v>
      </c>
      <c r="J51" s="59"/>
      <c r="K51" s="59"/>
      <c r="L51" s="59"/>
      <c r="M51" s="59"/>
      <c r="N51" s="59"/>
    </row>
    <row r="52" s="11" customFormat="1" spans="5:14">
      <c r="E52" s="11">
        <v>29</v>
      </c>
      <c r="I52" s="58" t="s">
        <v>212</v>
      </c>
      <c r="J52" s="59"/>
      <c r="K52" s="59"/>
      <c r="L52" s="59"/>
      <c r="M52" s="59"/>
      <c r="N52" s="59"/>
    </row>
    <row r="53" s="11" customFormat="1" spans="5:14">
      <c r="E53" s="11">
        <v>30</v>
      </c>
      <c r="I53" s="58" t="s">
        <v>213</v>
      </c>
      <c r="J53" s="59"/>
      <c r="K53" s="59"/>
      <c r="L53" s="59"/>
      <c r="M53" s="59"/>
      <c r="N53" s="59"/>
    </row>
    <row r="54" s="11" customFormat="1" spans="5:14">
      <c r="E54" s="11">
        <v>31</v>
      </c>
      <c r="I54" s="58" t="s">
        <v>214</v>
      </c>
      <c r="J54" s="59"/>
      <c r="K54" s="59"/>
      <c r="L54" s="59"/>
      <c r="M54" s="59"/>
      <c r="N54" s="59"/>
    </row>
    <row r="55" s="11" customFormat="1" spans="9:14">
      <c r="I55" s="58" t="s">
        <v>215</v>
      </c>
      <c r="J55" s="59"/>
      <c r="K55" s="59"/>
      <c r="L55" s="59"/>
      <c r="M55" s="59"/>
      <c r="N55" s="59"/>
    </row>
    <row r="56" s="11" customFormat="1" spans="9:14">
      <c r="I56" s="58" t="s">
        <v>216</v>
      </c>
      <c r="J56" s="59"/>
      <c r="K56" s="59"/>
      <c r="L56" s="59"/>
      <c r="M56" s="59"/>
      <c r="N56" s="59"/>
    </row>
    <row r="57" s="11" customFormat="1" spans="9:14">
      <c r="I57" s="58" t="s">
        <v>217</v>
      </c>
      <c r="J57" s="59"/>
      <c r="K57" s="59"/>
      <c r="L57" s="59"/>
      <c r="M57" s="59"/>
      <c r="N57" s="59"/>
    </row>
    <row r="58" s="11" customFormat="1" spans="9:14">
      <c r="I58" s="58" t="s">
        <v>218</v>
      </c>
      <c r="L58" s="59"/>
      <c r="M58" s="59"/>
      <c r="N58" s="59"/>
    </row>
    <row r="59" s="11" customFormat="1"/>
    <row r="60" s="11" customFormat="1"/>
  </sheetData>
  <sheetProtection password="CC6F" sheet="1" objects="1"/>
  <mergeCells count="11">
    <mergeCell ref="D6:I6"/>
    <mergeCell ref="B7:C7"/>
    <mergeCell ref="B8:C8"/>
    <mergeCell ref="D8:I8"/>
    <mergeCell ref="D9:I9"/>
    <mergeCell ref="D10:I10"/>
    <mergeCell ref="B11:C11"/>
    <mergeCell ref="D11:I11"/>
    <mergeCell ref="B12:C12"/>
    <mergeCell ref="D12:I12"/>
    <mergeCell ref="A2:I3"/>
  </mergeCells>
  <dataValidations count="3">
    <dataValidation type="list" showInputMessage="1" showErrorMessage="1" sqref="D7">
      <formula1>$C$33:$C$50</formula1>
    </dataValidation>
    <dataValidation type="list" showInputMessage="1" showErrorMessage="1" sqref="F7">
      <formula1>$D$23:$D$35</formula1>
    </dataValidation>
    <dataValidation type="list" showInputMessage="1" showErrorMessage="1" sqref="H7">
      <formula1>$E$23:$E$54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O60"/>
  <sheetViews>
    <sheetView workbookViewId="0">
      <selection activeCell="D6" sqref="D6:I6"/>
    </sheetView>
  </sheetViews>
  <sheetFormatPr defaultColWidth="9" defaultRowHeight="13.5"/>
  <cols>
    <col min="1" max="1" width="4.125" customWidth="1"/>
    <col min="2" max="2" width="20.875" customWidth="1"/>
    <col min="3" max="3" width="14" customWidth="1"/>
    <col min="4" max="4" width="23.25" customWidth="1"/>
    <col min="5" max="5" width="2.75" customWidth="1"/>
    <col min="7" max="7" width="2.875" customWidth="1"/>
    <col min="9" max="9" width="2.625" customWidth="1"/>
    <col min="10" max="10" width="12.125" customWidth="1"/>
  </cols>
  <sheetData>
    <row r="1" s="11" customFormat="1" spans="1:1">
      <c r="A1" s="11" t="s">
        <v>171</v>
      </c>
    </row>
    <row r="2" s="11" customFormat="1" spans="1:9">
      <c r="A2" s="13" t="s">
        <v>172</v>
      </c>
      <c r="B2" s="13"/>
      <c r="C2" s="13"/>
      <c r="D2" s="13"/>
      <c r="E2" s="13"/>
      <c r="F2" s="13"/>
      <c r="G2" s="13"/>
      <c r="H2" s="13"/>
      <c r="I2" s="13"/>
    </row>
    <row r="3" s="11" customFormat="1" spans="1:9">
      <c r="A3" s="13"/>
      <c r="B3" s="13"/>
      <c r="C3" s="13"/>
      <c r="D3" s="13"/>
      <c r="E3" s="13"/>
      <c r="F3" s="13"/>
      <c r="G3" s="13"/>
      <c r="H3" s="13"/>
      <c r="I3" s="13"/>
    </row>
    <row r="4" s="11" customFormat="1" ht="33.75" customHeight="1" spans="1:9">
      <c r="A4" s="14"/>
      <c r="B4" s="14"/>
      <c r="C4" s="14"/>
      <c r="D4" s="14"/>
      <c r="E4" s="14"/>
      <c r="F4" s="14"/>
      <c r="G4" s="14"/>
      <c r="H4" s="14"/>
      <c r="I4" s="14"/>
    </row>
    <row r="6" s="11" customFormat="1" ht="50.25" customHeight="1" spans="1:9">
      <c r="A6" s="15">
        <v>1</v>
      </c>
      <c r="B6" s="16" t="s">
        <v>4</v>
      </c>
      <c r="C6" s="17"/>
      <c r="D6" s="18">
        <f>◆初期入力項目!D7</f>
        <v>0</v>
      </c>
      <c r="E6" s="19"/>
      <c r="F6" s="19"/>
      <c r="G6" s="19"/>
      <c r="H6" s="19"/>
      <c r="I6" s="45"/>
    </row>
    <row r="7" s="11" customFormat="1" ht="50.25" customHeight="1" spans="1:10">
      <c r="A7" s="15">
        <v>2</v>
      </c>
      <c r="B7" s="20" t="s">
        <v>173</v>
      </c>
      <c r="C7" s="21"/>
      <c r="D7" s="22">
        <v>2023</v>
      </c>
      <c r="E7" s="23" t="s">
        <v>24</v>
      </c>
      <c r="F7" s="24"/>
      <c r="G7" s="23" t="s">
        <v>25</v>
      </c>
      <c r="H7" s="24"/>
      <c r="I7" s="46" t="s">
        <v>26</v>
      </c>
      <c r="J7" s="47" t="s">
        <v>174</v>
      </c>
    </row>
    <row r="8" s="11" customFormat="1" ht="50.25" customHeight="1" spans="1:9">
      <c r="A8" s="15">
        <v>3</v>
      </c>
      <c r="B8" s="20" t="s">
        <v>175</v>
      </c>
      <c r="C8" s="21"/>
      <c r="D8" s="25"/>
      <c r="E8" s="26"/>
      <c r="F8" s="26"/>
      <c r="G8" s="26"/>
      <c r="H8" s="26"/>
      <c r="I8" s="48"/>
    </row>
    <row r="9" s="11" customFormat="1" ht="50.25" customHeight="1" spans="1:10">
      <c r="A9" s="15">
        <v>4</v>
      </c>
      <c r="B9" s="27" t="s">
        <v>176</v>
      </c>
      <c r="C9" s="17"/>
      <c r="D9" s="25"/>
      <c r="E9" s="28"/>
      <c r="F9" s="28"/>
      <c r="G9" s="28"/>
      <c r="H9" s="28"/>
      <c r="I9" s="49"/>
      <c r="J9" s="11" t="s">
        <v>177</v>
      </c>
    </row>
    <row r="10" s="11" customFormat="1" ht="50.25" customHeight="1" spans="1:10">
      <c r="A10" s="15">
        <v>5</v>
      </c>
      <c r="B10" s="29" t="s">
        <v>178</v>
      </c>
      <c r="C10" s="30"/>
      <c r="D10" s="31"/>
      <c r="E10" s="32"/>
      <c r="F10" s="32"/>
      <c r="G10" s="32"/>
      <c r="H10" s="32"/>
      <c r="I10" s="50"/>
      <c r="J10" s="51"/>
    </row>
    <row r="11" s="11" customFormat="1" ht="50.25" customHeight="1" spans="1:10">
      <c r="A11" s="15">
        <v>6</v>
      </c>
      <c r="B11" s="20" t="s">
        <v>179</v>
      </c>
      <c r="C11" s="33"/>
      <c r="D11" s="34">
        <f>INT(D10*10.21%)</f>
        <v>0</v>
      </c>
      <c r="E11" s="35"/>
      <c r="F11" s="35"/>
      <c r="G11" s="35"/>
      <c r="H11" s="35"/>
      <c r="I11" s="52"/>
      <c r="J11" s="11" t="s">
        <v>180</v>
      </c>
    </row>
    <row r="12" s="11" customFormat="1" ht="50.25" customHeight="1" spans="1:10">
      <c r="A12" s="36">
        <v>7</v>
      </c>
      <c r="B12" s="20" t="s">
        <v>181</v>
      </c>
      <c r="C12" s="33"/>
      <c r="D12" s="37">
        <f>D10-D11</f>
        <v>0</v>
      </c>
      <c r="E12" s="38"/>
      <c r="F12" s="38"/>
      <c r="G12" s="38"/>
      <c r="H12" s="38"/>
      <c r="I12" s="53"/>
      <c r="J12" s="11" t="s">
        <v>180</v>
      </c>
    </row>
    <row r="14" s="12" customFormat="1" ht="17.25" spans="1:7">
      <c r="A14" s="39" t="s">
        <v>182</v>
      </c>
      <c r="B14" s="39" t="s">
        <v>36</v>
      </c>
      <c r="C14" s="40"/>
      <c r="D14" s="41" t="s">
        <v>183</v>
      </c>
      <c r="E14" s="41"/>
      <c r="F14" s="41"/>
      <c r="G14" s="41"/>
    </row>
    <row r="20" s="11" customFormat="1" hidden="1" spans="12:15">
      <c r="L20" s="43"/>
      <c r="M20" s="43"/>
      <c r="N20" s="43"/>
      <c r="O20" s="43"/>
    </row>
    <row r="21" s="11" customFormat="1" ht="12.75" hidden="1" customHeight="1" spans="12:15">
      <c r="L21" s="43"/>
      <c r="M21" s="43"/>
      <c r="N21" s="43"/>
      <c r="O21" s="43"/>
    </row>
    <row r="22" s="11" customFormat="1" ht="12.75" hidden="1" customHeight="1" spans="3:15">
      <c r="C22" s="42" t="s">
        <v>41</v>
      </c>
      <c r="D22" s="42" t="s">
        <v>25</v>
      </c>
      <c r="E22" s="42" t="s">
        <v>26</v>
      </c>
      <c r="F22" s="43"/>
      <c r="G22" s="43"/>
      <c r="H22" s="43"/>
      <c r="I22" s="54" t="s">
        <v>42</v>
      </c>
      <c r="J22" s="55"/>
      <c r="K22" s="55"/>
      <c r="L22" s="43"/>
      <c r="M22" s="43"/>
      <c r="N22" s="43"/>
      <c r="O22" s="43"/>
    </row>
    <row r="23" s="11" customFormat="1" hidden="1" spans="10:15">
      <c r="J23" s="56"/>
      <c r="K23" s="57"/>
      <c r="L23" s="55"/>
      <c r="M23" s="55"/>
      <c r="N23" s="55"/>
      <c r="O23" s="43"/>
    </row>
    <row r="24" s="11" customFormat="1" hidden="1" spans="3:15">
      <c r="C24" s="11">
        <v>2013</v>
      </c>
      <c r="D24" s="11">
        <v>1</v>
      </c>
      <c r="E24" s="11">
        <v>1</v>
      </c>
      <c r="I24" s="58" t="s">
        <v>184</v>
      </c>
      <c r="J24" s="59"/>
      <c r="K24" s="60"/>
      <c r="L24" s="61"/>
      <c r="M24" s="61"/>
      <c r="N24" s="61"/>
      <c r="O24" s="43"/>
    </row>
    <row r="25" s="11" customFormat="1" hidden="1" spans="3:14">
      <c r="C25" s="11">
        <v>2014</v>
      </c>
      <c r="D25" s="11">
        <v>2</v>
      </c>
      <c r="E25" s="11">
        <v>2</v>
      </c>
      <c r="I25" s="58" t="s">
        <v>185</v>
      </c>
      <c r="J25" s="59"/>
      <c r="K25" s="59"/>
      <c r="L25" s="56"/>
      <c r="M25" s="56"/>
      <c r="N25" s="56"/>
    </row>
    <row r="26" s="11" customFormat="1" hidden="1" spans="1:14">
      <c r="A26" s="44"/>
      <c r="C26" s="11">
        <v>2015</v>
      </c>
      <c r="D26" s="11">
        <v>3</v>
      </c>
      <c r="E26" s="11">
        <v>3</v>
      </c>
      <c r="I26" s="58" t="s">
        <v>186</v>
      </c>
      <c r="J26" s="59"/>
      <c r="K26" s="59"/>
      <c r="L26" s="59"/>
      <c r="M26" s="59"/>
      <c r="N26" s="59"/>
    </row>
    <row r="27" s="11" customFormat="1" hidden="1" spans="3:14">
      <c r="C27" s="11">
        <v>2016</v>
      </c>
      <c r="D27" s="11">
        <v>4</v>
      </c>
      <c r="E27" s="11">
        <v>4</v>
      </c>
      <c r="I27" s="58" t="s">
        <v>187</v>
      </c>
      <c r="J27" s="59"/>
      <c r="K27" s="59"/>
      <c r="L27" s="59"/>
      <c r="M27" s="59"/>
      <c r="N27" s="59"/>
    </row>
    <row r="28" s="11" customFormat="1" hidden="1" spans="3:14">
      <c r="C28" s="11">
        <v>2017</v>
      </c>
      <c r="D28" s="11">
        <v>5</v>
      </c>
      <c r="E28" s="11">
        <v>5</v>
      </c>
      <c r="I28" s="58" t="s">
        <v>188</v>
      </c>
      <c r="J28" s="59"/>
      <c r="K28" s="59"/>
      <c r="L28" s="59"/>
      <c r="M28" s="59"/>
      <c r="N28" s="59"/>
    </row>
    <row r="29" s="11" customFormat="1" hidden="1" spans="3:14">
      <c r="C29" s="11">
        <v>2018</v>
      </c>
      <c r="D29" s="11">
        <v>6</v>
      </c>
      <c r="E29" s="11">
        <v>6</v>
      </c>
      <c r="I29" s="58" t="s">
        <v>189</v>
      </c>
      <c r="J29" s="59"/>
      <c r="K29" s="59"/>
      <c r="L29" s="59"/>
      <c r="M29" s="59"/>
      <c r="N29" s="59"/>
    </row>
    <row r="30" s="11" customFormat="1" hidden="1" spans="3:14">
      <c r="C30" s="11">
        <v>2019</v>
      </c>
      <c r="D30" s="11">
        <v>7</v>
      </c>
      <c r="E30" s="11">
        <v>7</v>
      </c>
      <c r="I30" s="58" t="s">
        <v>190</v>
      </c>
      <c r="J30" s="59"/>
      <c r="K30" s="59"/>
      <c r="L30" s="59"/>
      <c r="M30" s="59"/>
      <c r="N30" s="59"/>
    </row>
    <row r="31" s="11" customFormat="1" hidden="1" spans="3:14">
      <c r="C31" s="11">
        <v>2020</v>
      </c>
      <c r="D31" s="11">
        <v>8</v>
      </c>
      <c r="E31" s="11">
        <v>8</v>
      </c>
      <c r="I31" s="58" t="s">
        <v>191</v>
      </c>
      <c r="J31" s="59"/>
      <c r="K31" s="59"/>
      <c r="L31" s="59"/>
      <c r="M31" s="59"/>
      <c r="N31" s="59"/>
    </row>
    <row r="32" s="11" customFormat="1" hidden="1" spans="3:14">
      <c r="C32" s="11">
        <v>2021</v>
      </c>
      <c r="D32" s="11">
        <v>9</v>
      </c>
      <c r="E32" s="11">
        <v>9</v>
      </c>
      <c r="I32" s="58" t="s">
        <v>192</v>
      </c>
      <c r="J32" s="59"/>
      <c r="K32" s="59"/>
      <c r="L32" s="59"/>
      <c r="M32" s="59"/>
      <c r="N32" s="59"/>
    </row>
    <row r="33" s="11" customFormat="1" hidden="1" spans="3:14">
      <c r="C33" s="11">
        <v>2022</v>
      </c>
      <c r="D33" s="11">
        <v>10</v>
      </c>
      <c r="E33" s="11">
        <v>10</v>
      </c>
      <c r="I33" s="58" t="s">
        <v>193</v>
      </c>
      <c r="J33" s="59"/>
      <c r="K33" s="59"/>
      <c r="L33" s="59"/>
      <c r="M33" s="59"/>
      <c r="N33" s="59"/>
    </row>
    <row r="34" s="11" customFormat="1" hidden="1" spans="3:14">
      <c r="C34" s="11">
        <v>2023</v>
      </c>
      <c r="D34" s="11">
        <v>11</v>
      </c>
      <c r="E34" s="11">
        <v>11</v>
      </c>
      <c r="I34" s="58" t="s">
        <v>194</v>
      </c>
      <c r="J34" s="59"/>
      <c r="K34" s="59"/>
      <c r="L34" s="59"/>
      <c r="M34" s="59"/>
      <c r="N34" s="59"/>
    </row>
    <row r="35" s="11" customFormat="1" hidden="1" spans="3:14">
      <c r="C35" s="11">
        <v>2024</v>
      </c>
      <c r="D35" s="11">
        <v>12</v>
      </c>
      <c r="E35" s="11">
        <v>12</v>
      </c>
      <c r="I35" s="58" t="s">
        <v>195</v>
      </c>
      <c r="J35" s="59"/>
      <c r="K35" s="59"/>
      <c r="L35" s="59"/>
      <c r="M35" s="59"/>
      <c r="N35" s="59"/>
    </row>
    <row r="36" s="11" customFormat="1" hidden="1" spans="3:14">
      <c r="C36" s="11">
        <v>2025</v>
      </c>
      <c r="E36" s="11">
        <v>13</v>
      </c>
      <c r="I36" s="58" t="s">
        <v>196</v>
      </c>
      <c r="J36" s="59"/>
      <c r="K36" s="59"/>
      <c r="L36" s="59"/>
      <c r="M36" s="59"/>
      <c r="N36" s="59"/>
    </row>
    <row r="37" s="11" customFormat="1" hidden="1" spans="3:14">
      <c r="C37" s="11">
        <v>2026</v>
      </c>
      <c r="E37" s="11">
        <v>14</v>
      </c>
      <c r="I37" s="58" t="s">
        <v>197</v>
      </c>
      <c r="J37" s="59"/>
      <c r="K37" s="59"/>
      <c r="L37" s="59"/>
      <c r="M37" s="59"/>
      <c r="N37" s="59"/>
    </row>
    <row r="38" s="11" customFormat="1" hidden="1" spans="3:14">
      <c r="C38" s="11">
        <v>2027</v>
      </c>
      <c r="E38" s="11">
        <v>15</v>
      </c>
      <c r="I38" s="58" t="s">
        <v>198</v>
      </c>
      <c r="J38" s="59"/>
      <c r="K38" s="59"/>
      <c r="L38" s="59"/>
      <c r="M38" s="59"/>
      <c r="N38" s="59"/>
    </row>
    <row r="39" s="11" customFormat="1" hidden="1" spans="3:14">
      <c r="C39" s="11">
        <v>2028</v>
      </c>
      <c r="E39" s="11">
        <v>16</v>
      </c>
      <c r="I39" s="58" t="s">
        <v>199</v>
      </c>
      <c r="J39" s="59"/>
      <c r="K39" s="59"/>
      <c r="L39" s="59"/>
      <c r="M39" s="59"/>
      <c r="N39" s="59"/>
    </row>
    <row r="40" s="11" customFormat="1" hidden="1" spans="5:14">
      <c r="E40" s="11">
        <v>17</v>
      </c>
      <c r="I40" s="58" t="s">
        <v>200</v>
      </c>
      <c r="J40" s="59"/>
      <c r="K40" s="59"/>
      <c r="L40" s="59"/>
      <c r="M40" s="59"/>
      <c r="N40" s="59"/>
    </row>
    <row r="41" s="11" customFormat="1" hidden="1" spans="5:14">
      <c r="E41" s="11">
        <v>18</v>
      </c>
      <c r="I41" s="58" t="s">
        <v>201</v>
      </c>
      <c r="J41" s="59"/>
      <c r="K41" s="59"/>
      <c r="L41" s="59"/>
      <c r="M41" s="59"/>
      <c r="N41" s="59"/>
    </row>
    <row r="42" s="11" customFormat="1" hidden="1" spans="5:14">
      <c r="E42" s="11">
        <v>19</v>
      </c>
      <c r="I42" s="58" t="s">
        <v>202</v>
      </c>
      <c r="J42" s="59"/>
      <c r="K42" s="59"/>
      <c r="L42" s="59"/>
      <c r="M42" s="59"/>
      <c r="N42" s="59"/>
    </row>
    <row r="43" s="11" customFormat="1" hidden="1" spans="5:14">
      <c r="E43" s="11">
        <v>20</v>
      </c>
      <c r="I43" s="58" t="s">
        <v>203</v>
      </c>
      <c r="J43" s="59"/>
      <c r="K43" s="59"/>
      <c r="L43" s="59"/>
      <c r="M43" s="59"/>
      <c r="N43" s="59"/>
    </row>
    <row r="44" s="11" customFormat="1" hidden="1" spans="5:14">
      <c r="E44" s="11">
        <v>21</v>
      </c>
      <c r="I44" s="58" t="s">
        <v>204</v>
      </c>
      <c r="J44" s="59"/>
      <c r="K44" s="59"/>
      <c r="L44" s="59"/>
      <c r="M44" s="59"/>
      <c r="N44" s="59"/>
    </row>
    <row r="45" s="11" customFormat="1" hidden="1" spans="5:14">
      <c r="E45" s="11">
        <v>22</v>
      </c>
      <c r="I45" s="58" t="s">
        <v>205</v>
      </c>
      <c r="J45" s="59"/>
      <c r="K45" s="59"/>
      <c r="L45" s="59"/>
      <c r="M45" s="59"/>
      <c r="N45" s="59"/>
    </row>
    <row r="46" s="11" customFormat="1" hidden="1" spans="5:14">
      <c r="E46" s="11">
        <v>23</v>
      </c>
      <c r="I46" s="58" t="s">
        <v>206</v>
      </c>
      <c r="J46" s="59"/>
      <c r="K46" s="59"/>
      <c r="L46" s="59"/>
      <c r="M46" s="59"/>
      <c r="N46" s="59"/>
    </row>
    <row r="47" s="11" customFormat="1" hidden="1" spans="5:14">
      <c r="E47" s="11">
        <v>24</v>
      </c>
      <c r="I47" s="58" t="s">
        <v>207</v>
      </c>
      <c r="J47" s="59"/>
      <c r="K47" s="59"/>
      <c r="L47" s="59"/>
      <c r="M47" s="59"/>
      <c r="N47" s="59"/>
    </row>
    <row r="48" s="11" customFormat="1" hidden="1" spans="5:14">
      <c r="E48" s="11">
        <v>25</v>
      </c>
      <c r="I48" s="58" t="s">
        <v>208</v>
      </c>
      <c r="J48" s="59"/>
      <c r="K48" s="59"/>
      <c r="L48" s="59"/>
      <c r="M48" s="59"/>
      <c r="N48" s="59"/>
    </row>
    <row r="49" s="11" customFormat="1" hidden="1" spans="5:14">
      <c r="E49" s="11">
        <v>26</v>
      </c>
      <c r="I49" s="58" t="s">
        <v>209</v>
      </c>
      <c r="J49" s="59"/>
      <c r="K49" s="59"/>
      <c r="L49" s="59"/>
      <c r="M49" s="59"/>
      <c r="N49" s="59"/>
    </row>
    <row r="50" s="11" customFormat="1" hidden="1" spans="5:14">
      <c r="E50" s="11">
        <v>27</v>
      </c>
      <c r="I50" s="58" t="s">
        <v>210</v>
      </c>
      <c r="J50" s="59"/>
      <c r="K50" s="59"/>
      <c r="L50" s="59"/>
      <c r="M50" s="59"/>
      <c r="N50" s="59"/>
    </row>
    <row r="51" s="11" customFormat="1" hidden="1" spans="5:14">
      <c r="E51" s="11">
        <v>28</v>
      </c>
      <c r="I51" s="58" t="s">
        <v>211</v>
      </c>
      <c r="J51" s="59"/>
      <c r="K51" s="59"/>
      <c r="L51" s="59"/>
      <c r="M51" s="59"/>
      <c r="N51" s="59"/>
    </row>
    <row r="52" s="11" customFormat="1" hidden="1" spans="5:14">
      <c r="E52" s="11">
        <v>29</v>
      </c>
      <c r="I52" s="58" t="s">
        <v>212</v>
      </c>
      <c r="J52" s="59"/>
      <c r="K52" s="59"/>
      <c r="L52" s="59"/>
      <c r="M52" s="59"/>
      <c r="N52" s="59"/>
    </row>
    <row r="53" s="11" customFormat="1" hidden="1" spans="5:14">
      <c r="E53" s="11">
        <v>30</v>
      </c>
      <c r="I53" s="58" t="s">
        <v>213</v>
      </c>
      <c r="J53" s="59"/>
      <c r="K53" s="59"/>
      <c r="L53" s="59"/>
      <c r="M53" s="59"/>
      <c r="N53" s="59"/>
    </row>
    <row r="54" s="11" customFormat="1" hidden="1" spans="5:14">
      <c r="E54" s="11">
        <v>31</v>
      </c>
      <c r="I54" s="58" t="s">
        <v>214</v>
      </c>
      <c r="J54" s="59"/>
      <c r="K54" s="59"/>
      <c r="L54" s="59"/>
      <c r="M54" s="59"/>
      <c r="N54" s="59"/>
    </row>
    <row r="55" s="11" customFormat="1" hidden="1" spans="9:14">
      <c r="I55" s="58" t="s">
        <v>215</v>
      </c>
      <c r="J55" s="59"/>
      <c r="K55" s="59"/>
      <c r="L55" s="59"/>
      <c r="M55" s="59"/>
      <c r="N55" s="59"/>
    </row>
    <row r="56" s="11" customFormat="1" hidden="1" spans="9:14">
      <c r="I56" s="58" t="s">
        <v>216</v>
      </c>
      <c r="J56" s="59"/>
      <c r="K56" s="59"/>
      <c r="L56" s="59"/>
      <c r="M56" s="59"/>
      <c r="N56" s="59"/>
    </row>
    <row r="57" s="11" customFormat="1" hidden="1" spans="9:14">
      <c r="I57" s="58" t="s">
        <v>217</v>
      </c>
      <c r="J57" s="59"/>
      <c r="K57" s="59"/>
      <c r="L57" s="59"/>
      <c r="M57" s="59"/>
      <c r="N57" s="59"/>
    </row>
    <row r="58" s="11" customFormat="1" hidden="1" spans="9:14">
      <c r="I58" s="58" t="s">
        <v>218</v>
      </c>
      <c r="L58" s="59"/>
      <c r="M58" s="59"/>
      <c r="N58" s="59"/>
    </row>
    <row r="59" s="11" customFormat="1" hidden="1"/>
    <row r="60" s="11" customFormat="1"/>
  </sheetData>
  <sheetProtection password="CC6F" sheet="1" objects="1" scenarios="1"/>
  <mergeCells count="11">
    <mergeCell ref="D6:I6"/>
    <mergeCell ref="B7:C7"/>
    <mergeCell ref="B8:C8"/>
    <mergeCell ref="D8:I8"/>
    <mergeCell ref="D9:I9"/>
    <mergeCell ref="D10:I10"/>
    <mergeCell ref="B11:C11"/>
    <mergeCell ref="D11:I11"/>
    <mergeCell ref="B12:C12"/>
    <mergeCell ref="D12:I12"/>
    <mergeCell ref="A2:I3"/>
  </mergeCells>
  <dataValidations count="3">
    <dataValidation type="list" showInputMessage="1" showErrorMessage="1" sqref="H7">
      <formula1>$E$23:$E$54</formula1>
    </dataValidation>
    <dataValidation type="list" showInputMessage="1" showErrorMessage="1" sqref="D7">
      <formula1>$C$23:$C$40</formula1>
    </dataValidation>
    <dataValidation type="list" showInputMessage="1" showErrorMessage="1" sqref="F7">
      <formula1>$D$23:$D$35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O60"/>
  <sheetViews>
    <sheetView workbookViewId="0">
      <selection activeCell="D12" sqref="D12:I12"/>
    </sheetView>
  </sheetViews>
  <sheetFormatPr defaultColWidth="9" defaultRowHeight="13.5"/>
  <cols>
    <col min="1" max="1" width="4.125" customWidth="1"/>
    <col min="2" max="2" width="20.875" customWidth="1"/>
    <col min="3" max="3" width="14" customWidth="1"/>
    <col min="4" max="4" width="23.25" customWidth="1"/>
    <col min="5" max="5" width="2.75" customWidth="1"/>
    <col min="7" max="7" width="2.875" customWidth="1"/>
    <col min="9" max="9" width="2.625" customWidth="1"/>
    <col min="10" max="10" width="12.125" customWidth="1"/>
  </cols>
  <sheetData>
    <row r="1" s="11" customFormat="1" spans="1:1">
      <c r="A1" s="11" t="s">
        <v>171</v>
      </c>
    </row>
    <row r="2" s="11" customFormat="1" spans="1:9">
      <c r="A2" s="13" t="s">
        <v>172</v>
      </c>
      <c r="B2" s="13"/>
      <c r="C2" s="13"/>
      <c r="D2" s="13"/>
      <c r="E2" s="13"/>
      <c r="F2" s="13"/>
      <c r="G2" s="13"/>
      <c r="H2" s="13"/>
      <c r="I2" s="13"/>
    </row>
    <row r="3" s="11" customFormat="1" spans="1:9">
      <c r="A3" s="13"/>
      <c r="B3" s="13"/>
      <c r="C3" s="13"/>
      <c r="D3" s="13"/>
      <c r="E3" s="13"/>
      <c r="F3" s="13"/>
      <c r="G3" s="13"/>
      <c r="H3" s="13"/>
      <c r="I3" s="13"/>
    </row>
    <row r="4" s="11" customFormat="1" ht="33.75" customHeight="1" spans="1:9">
      <c r="A4" s="14"/>
      <c r="B4" s="14"/>
      <c r="C4" s="14"/>
      <c r="D4" s="14"/>
      <c r="E4" s="14"/>
      <c r="F4" s="14"/>
      <c r="G4" s="14"/>
      <c r="H4" s="14"/>
      <c r="I4" s="14"/>
    </row>
    <row r="6" s="11" customFormat="1" ht="50.25" customHeight="1" spans="1:9">
      <c r="A6" s="15">
        <v>1</v>
      </c>
      <c r="B6" s="16" t="s">
        <v>4</v>
      </c>
      <c r="C6" s="17"/>
      <c r="D6" s="18">
        <f>◆初期入力項目!D7</f>
        <v>0</v>
      </c>
      <c r="E6" s="19"/>
      <c r="F6" s="19"/>
      <c r="G6" s="19"/>
      <c r="H6" s="19"/>
      <c r="I6" s="45"/>
    </row>
    <row r="7" s="11" customFormat="1" ht="50.25" customHeight="1" spans="1:10">
      <c r="A7" s="15">
        <v>2</v>
      </c>
      <c r="B7" s="20" t="s">
        <v>173</v>
      </c>
      <c r="C7" s="21"/>
      <c r="D7" s="22">
        <v>2023</v>
      </c>
      <c r="E7" s="23" t="s">
        <v>24</v>
      </c>
      <c r="F7" s="24"/>
      <c r="G7" s="23" t="s">
        <v>25</v>
      </c>
      <c r="H7" s="24"/>
      <c r="I7" s="46" t="s">
        <v>26</v>
      </c>
      <c r="J7" s="47" t="s">
        <v>174</v>
      </c>
    </row>
    <row r="8" s="11" customFormat="1" ht="50.25" customHeight="1" spans="1:9">
      <c r="A8" s="15">
        <v>3</v>
      </c>
      <c r="B8" s="20" t="s">
        <v>175</v>
      </c>
      <c r="C8" s="21"/>
      <c r="D8" s="25"/>
      <c r="E8" s="26"/>
      <c r="F8" s="26"/>
      <c r="G8" s="26"/>
      <c r="H8" s="26"/>
      <c r="I8" s="48"/>
    </row>
    <row r="9" s="11" customFormat="1" ht="50.25" customHeight="1" spans="1:10">
      <c r="A9" s="15">
        <v>4</v>
      </c>
      <c r="B9" s="27" t="s">
        <v>176</v>
      </c>
      <c r="C9" s="17"/>
      <c r="D9" s="25"/>
      <c r="E9" s="28"/>
      <c r="F9" s="28"/>
      <c r="G9" s="28"/>
      <c r="H9" s="28"/>
      <c r="I9" s="49"/>
      <c r="J9" s="11" t="s">
        <v>177</v>
      </c>
    </row>
    <row r="10" s="11" customFormat="1" ht="50.25" customHeight="1" spans="1:10">
      <c r="A10" s="15">
        <v>5</v>
      </c>
      <c r="B10" s="29" t="s">
        <v>178</v>
      </c>
      <c r="C10" s="30"/>
      <c r="D10" s="31"/>
      <c r="E10" s="32"/>
      <c r="F10" s="32"/>
      <c r="G10" s="32"/>
      <c r="H10" s="32"/>
      <c r="I10" s="50"/>
      <c r="J10" s="51"/>
    </row>
    <row r="11" s="11" customFormat="1" ht="50.25" customHeight="1" spans="1:10">
      <c r="A11" s="15">
        <v>6</v>
      </c>
      <c r="B11" s="20" t="s">
        <v>179</v>
      </c>
      <c r="C11" s="33"/>
      <c r="D11" s="34">
        <f>INT(D10*10.21%)</f>
        <v>0</v>
      </c>
      <c r="E11" s="35"/>
      <c r="F11" s="35"/>
      <c r="G11" s="35"/>
      <c r="H11" s="35"/>
      <c r="I11" s="52"/>
      <c r="J11" s="11" t="s">
        <v>180</v>
      </c>
    </row>
    <row r="12" s="11" customFormat="1" ht="50.25" customHeight="1" spans="1:10">
      <c r="A12" s="36">
        <v>7</v>
      </c>
      <c r="B12" s="20" t="s">
        <v>181</v>
      </c>
      <c r="C12" s="33"/>
      <c r="D12" s="37">
        <f>D10-D11</f>
        <v>0</v>
      </c>
      <c r="E12" s="38"/>
      <c r="F12" s="38"/>
      <c r="G12" s="38"/>
      <c r="H12" s="38"/>
      <c r="I12" s="53"/>
      <c r="J12" s="11" t="s">
        <v>180</v>
      </c>
    </row>
    <row r="14" s="12" customFormat="1" ht="17.25" spans="1:7">
      <c r="A14" s="39" t="s">
        <v>182</v>
      </c>
      <c r="B14" s="39" t="s">
        <v>36</v>
      </c>
      <c r="C14" s="40"/>
      <c r="D14" s="41" t="s">
        <v>183</v>
      </c>
      <c r="E14" s="41"/>
      <c r="F14" s="41"/>
      <c r="G14" s="41"/>
    </row>
    <row r="19" hidden="1"/>
    <row r="20" s="11" customFormat="1" hidden="1" spans="12:15">
      <c r="L20" s="43"/>
      <c r="M20" s="43"/>
      <c r="N20" s="43"/>
      <c r="O20" s="43"/>
    </row>
    <row r="21" s="11" customFormat="1" ht="12.75" hidden="1" customHeight="1" spans="12:15">
      <c r="L21" s="43"/>
      <c r="M21" s="43"/>
      <c r="N21" s="43"/>
      <c r="O21" s="43"/>
    </row>
    <row r="22" s="11" customFormat="1" ht="12.75" hidden="1" customHeight="1" spans="3:15">
      <c r="C22" s="42" t="s">
        <v>41</v>
      </c>
      <c r="D22" s="42" t="s">
        <v>25</v>
      </c>
      <c r="E22" s="42" t="s">
        <v>26</v>
      </c>
      <c r="F22" s="43"/>
      <c r="G22" s="43"/>
      <c r="H22" s="43"/>
      <c r="I22" s="54" t="s">
        <v>42</v>
      </c>
      <c r="J22" s="55"/>
      <c r="K22" s="55"/>
      <c r="L22" s="43"/>
      <c r="M22" s="43"/>
      <c r="N22" s="43"/>
      <c r="O22" s="43"/>
    </row>
    <row r="23" s="11" customFormat="1" hidden="1" spans="10:15">
      <c r="J23" s="56"/>
      <c r="K23" s="57"/>
      <c r="L23" s="55"/>
      <c r="M23" s="55"/>
      <c r="N23" s="55"/>
      <c r="O23" s="43"/>
    </row>
    <row r="24" s="11" customFormat="1" hidden="1" spans="3:15">
      <c r="C24" s="11">
        <v>2013</v>
      </c>
      <c r="D24" s="11">
        <v>1</v>
      </c>
      <c r="E24" s="11">
        <v>1</v>
      </c>
      <c r="I24" s="58" t="s">
        <v>184</v>
      </c>
      <c r="J24" s="59"/>
      <c r="K24" s="60"/>
      <c r="L24" s="61"/>
      <c r="M24" s="61"/>
      <c r="N24" s="61"/>
      <c r="O24" s="43"/>
    </row>
    <row r="25" s="11" customFormat="1" hidden="1" spans="3:14">
      <c r="C25" s="11">
        <v>2014</v>
      </c>
      <c r="D25" s="11">
        <v>2</v>
      </c>
      <c r="E25" s="11">
        <v>2</v>
      </c>
      <c r="I25" s="58" t="s">
        <v>185</v>
      </c>
      <c r="J25" s="59"/>
      <c r="K25" s="59"/>
      <c r="L25" s="56"/>
      <c r="M25" s="56"/>
      <c r="N25" s="56"/>
    </row>
    <row r="26" s="11" customFormat="1" hidden="1" spans="1:14">
      <c r="A26" s="44"/>
      <c r="C26" s="11">
        <v>2015</v>
      </c>
      <c r="D26" s="11">
        <v>3</v>
      </c>
      <c r="E26" s="11">
        <v>3</v>
      </c>
      <c r="I26" s="58" t="s">
        <v>186</v>
      </c>
      <c r="J26" s="59"/>
      <c r="K26" s="59"/>
      <c r="L26" s="59"/>
      <c r="M26" s="59"/>
      <c r="N26" s="59"/>
    </row>
    <row r="27" s="11" customFormat="1" hidden="1" spans="3:14">
      <c r="C27" s="11">
        <v>2016</v>
      </c>
      <c r="D27" s="11">
        <v>4</v>
      </c>
      <c r="E27" s="11">
        <v>4</v>
      </c>
      <c r="I27" s="58" t="s">
        <v>187</v>
      </c>
      <c r="J27" s="59"/>
      <c r="K27" s="59"/>
      <c r="L27" s="59"/>
      <c r="M27" s="59"/>
      <c r="N27" s="59"/>
    </row>
    <row r="28" s="11" customFormat="1" hidden="1" spans="3:14">
      <c r="C28" s="11">
        <v>2017</v>
      </c>
      <c r="D28" s="11">
        <v>5</v>
      </c>
      <c r="E28" s="11">
        <v>5</v>
      </c>
      <c r="I28" s="58" t="s">
        <v>188</v>
      </c>
      <c r="J28" s="59"/>
      <c r="K28" s="59"/>
      <c r="L28" s="59"/>
      <c r="M28" s="59"/>
      <c r="N28" s="59"/>
    </row>
    <row r="29" s="11" customFormat="1" hidden="1" spans="3:14">
      <c r="C29" s="11">
        <v>2018</v>
      </c>
      <c r="D29" s="11">
        <v>6</v>
      </c>
      <c r="E29" s="11">
        <v>6</v>
      </c>
      <c r="I29" s="58" t="s">
        <v>189</v>
      </c>
      <c r="J29" s="59"/>
      <c r="K29" s="59"/>
      <c r="L29" s="59"/>
      <c r="M29" s="59"/>
      <c r="N29" s="59"/>
    </row>
    <row r="30" s="11" customFormat="1" hidden="1" spans="3:14">
      <c r="C30" s="11">
        <v>2019</v>
      </c>
      <c r="D30" s="11">
        <v>7</v>
      </c>
      <c r="E30" s="11">
        <v>7</v>
      </c>
      <c r="I30" s="58" t="s">
        <v>190</v>
      </c>
      <c r="J30" s="59"/>
      <c r="K30" s="59"/>
      <c r="L30" s="59"/>
      <c r="M30" s="59"/>
      <c r="N30" s="59"/>
    </row>
    <row r="31" s="11" customFormat="1" hidden="1" spans="3:14">
      <c r="C31" s="11">
        <v>2020</v>
      </c>
      <c r="D31" s="11">
        <v>8</v>
      </c>
      <c r="E31" s="11">
        <v>8</v>
      </c>
      <c r="I31" s="58" t="s">
        <v>191</v>
      </c>
      <c r="J31" s="59"/>
      <c r="K31" s="59"/>
      <c r="L31" s="59"/>
      <c r="M31" s="59"/>
      <c r="N31" s="59"/>
    </row>
    <row r="32" s="11" customFormat="1" hidden="1" spans="3:14">
      <c r="C32" s="11">
        <v>2021</v>
      </c>
      <c r="D32" s="11">
        <v>9</v>
      </c>
      <c r="E32" s="11">
        <v>9</v>
      </c>
      <c r="I32" s="58" t="s">
        <v>192</v>
      </c>
      <c r="J32" s="59"/>
      <c r="K32" s="59"/>
      <c r="L32" s="59"/>
      <c r="M32" s="59"/>
      <c r="N32" s="59"/>
    </row>
    <row r="33" s="11" customFormat="1" hidden="1" spans="3:14">
      <c r="C33" s="11">
        <v>2022</v>
      </c>
      <c r="D33" s="11">
        <v>10</v>
      </c>
      <c r="E33" s="11">
        <v>10</v>
      </c>
      <c r="I33" s="58" t="s">
        <v>193</v>
      </c>
      <c r="J33" s="59"/>
      <c r="K33" s="59"/>
      <c r="L33" s="59"/>
      <c r="M33" s="59"/>
      <c r="N33" s="59"/>
    </row>
    <row r="34" s="11" customFormat="1" hidden="1" spans="3:14">
      <c r="C34" s="11">
        <v>2023</v>
      </c>
      <c r="D34" s="11">
        <v>11</v>
      </c>
      <c r="E34" s="11">
        <v>11</v>
      </c>
      <c r="I34" s="58" t="s">
        <v>194</v>
      </c>
      <c r="J34" s="59"/>
      <c r="K34" s="59"/>
      <c r="L34" s="59"/>
      <c r="M34" s="59"/>
      <c r="N34" s="59"/>
    </row>
    <row r="35" s="11" customFormat="1" hidden="1" spans="3:14">
      <c r="C35" s="11">
        <v>2024</v>
      </c>
      <c r="D35" s="11">
        <v>12</v>
      </c>
      <c r="E35" s="11">
        <v>12</v>
      </c>
      <c r="I35" s="58" t="s">
        <v>195</v>
      </c>
      <c r="J35" s="59"/>
      <c r="K35" s="59"/>
      <c r="L35" s="59"/>
      <c r="M35" s="59"/>
      <c r="N35" s="59"/>
    </row>
    <row r="36" s="11" customFormat="1" hidden="1" spans="3:14">
      <c r="C36" s="11">
        <v>2025</v>
      </c>
      <c r="E36" s="11">
        <v>13</v>
      </c>
      <c r="I36" s="58" t="s">
        <v>196</v>
      </c>
      <c r="J36" s="59"/>
      <c r="K36" s="59"/>
      <c r="L36" s="59"/>
      <c r="M36" s="59"/>
      <c r="N36" s="59"/>
    </row>
    <row r="37" s="11" customFormat="1" hidden="1" spans="3:14">
      <c r="C37" s="11">
        <v>2026</v>
      </c>
      <c r="E37" s="11">
        <v>14</v>
      </c>
      <c r="I37" s="58" t="s">
        <v>197</v>
      </c>
      <c r="J37" s="59"/>
      <c r="K37" s="59"/>
      <c r="L37" s="59"/>
      <c r="M37" s="59"/>
      <c r="N37" s="59"/>
    </row>
    <row r="38" s="11" customFormat="1" hidden="1" spans="3:14">
      <c r="C38" s="11">
        <v>2027</v>
      </c>
      <c r="E38" s="11">
        <v>15</v>
      </c>
      <c r="I38" s="58" t="s">
        <v>198</v>
      </c>
      <c r="J38" s="59"/>
      <c r="K38" s="59"/>
      <c r="L38" s="59"/>
      <c r="M38" s="59"/>
      <c r="N38" s="59"/>
    </row>
    <row r="39" s="11" customFormat="1" hidden="1" spans="3:14">
      <c r="C39" s="11">
        <v>2028</v>
      </c>
      <c r="E39" s="11">
        <v>16</v>
      </c>
      <c r="I39" s="58" t="s">
        <v>199</v>
      </c>
      <c r="J39" s="59"/>
      <c r="K39" s="59"/>
      <c r="L39" s="59"/>
      <c r="M39" s="59"/>
      <c r="N39" s="59"/>
    </row>
    <row r="40" s="11" customFormat="1" hidden="1" spans="3:14">
      <c r="C40" s="11">
        <v>2029</v>
      </c>
      <c r="E40" s="11">
        <v>17</v>
      </c>
      <c r="I40" s="58" t="s">
        <v>200</v>
      </c>
      <c r="J40" s="59"/>
      <c r="K40" s="59"/>
      <c r="L40" s="59"/>
      <c r="M40" s="59"/>
      <c r="N40" s="59"/>
    </row>
    <row r="41" s="11" customFormat="1" hidden="1" spans="3:14">
      <c r="C41" s="11">
        <v>2030</v>
      </c>
      <c r="E41" s="11">
        <v>18</v>
      </c>
      <c r="I41" s="58" t="s">
        <v>201</v>
      </c>
      <c r="J41" s="59"/>
      <c r="K41" s="59"/>
      <c r="L41" s="59"/>
      <c r="M41" s="59"/>
      <c r="N41" s="59"/>
    </row>
    <row r="42" s="11" customFormat="1" hidden="1" spans="5:14">
      <c r="E42" s="11">
        <v>19</v>
      </c>
      <c r="I42" s="58" t="s">
        <v>202</v>
      </c>
      <c r="J42" s="59"/>
      <c r="K42" s="59"/>
      <c r="L42" s="59"/>
      <c r="M42" s="59"/>
      <c r="N42" s="59"/>
    </row>
    <row r="43" s="11" customFormat="1" hidden="1" spans="5:14">
      <c r="E43" s="11">
        <v>20</v>
      </c>
      <c r="I43" s="58" t="s">
        <v>203</v>
      </c>
      <c r="J43" s="59"/>
      <c r="K43" s="59"/>
      <c r="L43" s="59"/>
      <c r="M43" s="59"/>
      <c r="N43" s="59"/>
    </row>
    <row r="44" s="11" customFormat="1" hidden="1" spans="5:14">
      <c r="E44" s="11">
        <v>21</v>
      </c>
      <c r="I44" s="58" t="s">
        <v>204</v>
      </c>
      <c r="J44" s="59"/>
      <c r="K44" s="59"/>
      <c r="L44" s="59"/>
      <c r="M44" s="59"/>
      <c r="N44" s="59"/>
    </row>
    <row r="45" s="11" customFormat="1" hidden="1" spans="5:14">
      <c r="E45" s="11">
        <v>22</v>
      </c>
      <c r="I45" s="58" t="s">
        <v>205</v>
      </c>
      <c r="J45" s="59"/>
      <c r="K45" s="59"/>
      <c r="L45" s="59"/>
      <c r="M45" s="59"/>
      <c r="N45" s="59"/>
    </row>
    <row r="46" s="11" customFormat="1" hidden="1" spans="5:14">
      <c r="E46" s="11">
        <v>23</v>
      </c>
      <c r="I46" s="58" t="s">
        <v>206</v>
      </c>
      <c r="J46" s="59"/>
      <c r="K46" s="59"/>
      <c r="L46" s="59"/>
      <c r="M46" s="59"/>
      <c r="N46" s="59"/>
    </row>
    <row r="47" s="11" customFormat="1" hidden="1" spans="5:14">
      <c r="E47" s="11">
        <v>24</v>
      </c>
      <c r="I47" s="58" t="s">
        <v>207</v>
      </c>
      <c r="J47" s="59"/>
      <c r="K47" s="59"/>
      <c r="L47" s="59"/>
      <c r="M47" s="59"/>
      <c r="N47" s="59"/>
    </row>
    <row r="48" s="11" customFormat="1" hidden="1" spans="5:14">
      <c r="E48" s="11">
        <v>25</v>
      </c>
      <c r="I48" s="58" t="s">
        <v>208</v>
      </c>
      <c r="J48" s="59"/>
      <c r="K48" s="59"/>
      <c r="L48" s="59"/>
      <c r="M48" s="59"/>
      <c r="N48" s="59"/>
    </row>
    <row r="49" s="11" customFormat="1" hidden="1" spans="5:14">
      <c r="E49" s="11">
        <v>26</v>
      </c>
      <c r="I49" s="58" t="s">
        <v>209</v>
      </c>
      <c r="J49" s="59"/>
      <c r="K49" s="59"/>
      <c r="L49" s="59"/>
      <c r="M49" s="59"/>
      <c r="N49" s="59"/>
    </row>
    <row r="50" s="11" customFormat="1" hidden="1" spans="5:14">
      <c r="E50" s="11">
        <v>27</v>
      </c>
      <c r="I50" s="58" t="s">
        <v>210</v>
      </c>
      <c r="J50" s="59"/>
      <c r="K50" s="59"/>
      <c r="L50" s="59"/>
      <c r="M50" s="59"/>
      <c r="N50" s="59"/>
    </row>
    <row r="51" s="11" customFormat="1" hidden="1" spans="5:14">
      <c r="E51" s="11">
        <v>28</v>
      </c>
      <c r="I51" s="58" t="s">
        <v>211</v>
      </c>
      <c r="J51" s="59"/>
      <c r="K51" s="59"/>
      <c r="L51" s="59"/>
      <c r="M51" s="59"/>
      <c r="N51" s="59"/>
    </row>
    <row r="52" s="11" customFormat="1" hidden="1" spans="5:14">
      <c r="E52" s="11">
        <v>29</v>
      </c>
      <c r="I52" s="58" t="s">
        <v>212</v>
      </c>
      <c r="J52" s="59"/>
      <c r="K52" s="59"/>
      <c r="L52" s="59"/>
      <c r="M52" s="59"/>
      <c r="N52" s="59"/>
    </row>
    <row r="53" s="11" customFormat="1" hidden="1" spans="5:14">
      <c r="E53" s="11">
        <v>30</v>
      </c>
      <c r="I53" s="58" t="s">
        <v>213</v>
      </c>
      <c r="J53" s="59"/>
      <c r="K53" s="59"/>
      <c r="L53" s="59"/>
      <c r="M53" s="59"/>
      <c r="N53" s="59"/>
    </row>
    <row r="54" s="11" customFormat="1" hidden="1" spans="5:14">
      <c r="E54" s="11">
        <v>31</v>
      </c>
      <c r="I54" s="58" t="s">
        <v>214</v>
      </c>
      <c r="J54" s="59"/>
      <c r="K54" s="59"/>
      <c r="L54" s="59"/>
      <c r="M54" s="59"/>
      <c r="N54" s="59"/>
    </row>
    <row r="55" s="11" customFormat="1" hidden="1" spans="9:14">
      <c r="I55" s="58" t="s">
        <v>215</v>
      </c>
      <c r="J55" s="59"/>
      <c r="K55" s="59"/>
      <c r="L55" s="59"/>
      <c r="M55" s="59"/>
      <c r="N55" s="59"/>
    </row>
    <row r="56" s="11" customFormat="1" hidden="1" spans="9:14">
      <c r="I56" s="58" t="s">
        <v>216</v>
      </c>
      <c r="J56" s="59"/>
      <c r="K56" s="59"/>
      <c r="L56" s="59"/>
      <c r="M56" s="59"/>
      <c r="N56" s="59"/>
    </row>
    <row r="57" s="11" customFormat="1" hidden="1" spans="9:14">
      <c r="I57" s="58" t="s">
        <v>217</v>
      </c>
      <c r="J57" s="59"/>
      <c r="K57" s="59"/>
      <c r="L57" s="59"/>
      <c r="M57" s="59"/>
      <c r="N57" s="59"/>
    </row>
    <row r="58" s="11" customFormat="1" hidden="1" spans="9:14">
      <c r="I58" s="58" t="s">
        <v>218</v>
      </c>
      <c r="L58" s="59"/>
      <c r="M58" s="59"/>
      <c r="N58" s="59"/>
    </row>
    <row r="59" s="11" customFormat="1" hidden="1"/>
    <row r="60" s="11" customFormat="1" hidden="1"/>
  </sheetData>
  <sheetProtection password="CC6F" sheet="1" objects="1" scenarios="1"/>
  <mergeCells count="11">
    <mergeCell ref="D6:I6"/>
    <mergeCell ref="B7:C7"/>
    <mergeCell ref="B8:C8"/>
    <mergeCell ref="D8:I8"/>
    <mergeCell ref="D9:I9"/>
    <mergeCell ref="D10:I10"/>
    <mergeCell ref="B11:C11"/>
    <mergeCell ref="D11:I11"/>
    <mergeCell ref="B12:C12"/>
    <mergeCell ref="D12:I12"/>
    <mergeCell ref="A2:I3"/>
  </mergeCells>
  <dataValidations count="3">
    <dataValidation type="list" showInputMessage="1" showErrorMessage="1" sqref="H7">
      <formula1>$E$23:$E$54</formula1>
    </dataValidation>
    <dataValidation type="list" showInputMessage="1" showErrorMessage="1" sqref="D7">
      <formula1>$C$23:$C$40</formula1>
    </dataValidation>
    <dataValidation type="list" showInputMessage="1" showErrorMessage="1" sqref="F7">
      <formula1>$D$23:$D$35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20"/>
  <sheetViews>
    <sheetView showZeros="0" zoomScale="84" zoomScaleNormal="84" workbookViewId="0">
      <selection activeCell="B13" sqref="B13"/>
    </sheetView>
  </sheetViews>
  <sheetFormatPr defaultColWidth="13" defaultRowHeight="13.5"/>
  <cols>
    <col min="1" max="1" width="10.875" customWidth="1"/>
    <col min="2" max="2" width="13.75" customWidth="1"/>
    <col min="3" max="3" width="12.25" customWidth="1"/>
    <col min="4" max="4" width="13.625" customWidth="1"/>
    <col min="5" max="5" width="10.875" customWidth="1"/>
    <col min="6" max="6" width="60.25" customWidth="1"/>
    <col min="7" max="7" width="19.625" customWidth="1"/>
    <col min="8" max="8" width="9.875" customWidth="1"/>
    <col min="9" max="9" width="22" customWidth="1"/>
    <col min="10" max="10" width="13.25" customWidth="1"/>
  </cols>
  <sheetData>
    <row r="1" spans="1:1">
      <c r="A1" t="s">
        <v>219</v>
      </c>
    </row>
    <row r="2" s="1" customFormat="1" spans="1:10">
      <c r="A2" s="2">
        <v>0</v>
      </c>
      <c r="B2" s="2">
        <v>1</v>
      </c>
      <c r="C2" s="2">
        <v>2</v>
      </c>
      <c r="D2" s="2">
        <v>3</v>
      </c>
      <c r="E2" s="2">
        <v>4</v>
      </c>
      <c r="F2" s="2"/>
      <c r="G2" s="2">
        <v>5</v>
      </c>
      <c r="H2" s="2">
        <v>6</v>
      </c>
      <c r="I2" s="2">
        <v>7</v>
      </c>
      <c r="J2" s="2">
        <v>8</v>
      </c>
    </row>
    <row r="3" s="1" customFormat="1" spans="1:10">
      <c r="A3" s="2" t="s">
        <v>220</v>
      </c>
      <c r="B3" s="2" t="s">
        <v>221</v>
      </c>
      <c r="C3" s="2" t="s">
        <v>158</v>
      </c>
      <c r="D3" s="2" t="s">
        <v>6</v>
      </c>
      <c r="E3" s="2" t="s">
        <v>7</v>
      </c>
      <c r="F3" s="2" t="s">
        <v>222</v>
      </c>
      <c r="G3" s="2" t="s">
        <v>8</v>
      </c>
      <c r="H3" s="2" t="s">
        <v>9</v>
      </c>
      <c r="I3" s="2" t="s">
        <v>223</v>
      </c>
      <c r="J3" s="2" t="s">
        <v>224</v>
      </c>
    </row>
    <row r="4" spans="1:10">
      <c r="A4" s="3"/>
      <c r="B4" s="3">
        <f>◆初期入力項目!D7</f>
        <v>0</v>
      </c>
      <c r="C4" s="3">
        <f>◆初期入力項目!D6</f>
        <v>0</v>
      </c>
      <c r="D4" s="3">
        <f>◆初期入力項目!D8</f>
        <v>0</v>
      </c>
      <c r="E4" s="3">
        <f>◆初期入力項目!D9</f>
        <v>0</v>
      </c>
      <c r="F4" s="3"/>
      <c r="G4" s="3">
        <f>◆初期入力項目!D10</f>
        <v>0</v>
      </c>
      <c r="H4" s="3">
        <f>◆初期入力項目!D11</f>
        <v>0</v>
      </c>
      <c r="I4" s="3">
        <f>◆初期入力項目!D12</f>
        <v>0</v>
      </c>
      <c r="J4" s="10" t="str">
        <f>◆初期入力項目!D20&amp;A20&amp;◆初期入力項目!F20&amp;A20&amp;◆初期入力項目!H20</f>
        <v>2023//</v>
      </c>
    </row>
    <row r="5" spans="1:1">
      <c r="A5" t="s">
        <v>225</v>
      </c>
    </row>
    <row r="6" spans="1:7">
      <c r="A6" s="2">
        <v>0</v>
      </c>
      <c r="B6" s="2">
        <v>8</v>
      </c>
      <c r="C6" s="2">
        <v>10</v>
      </c>
      <c r="D6" s="2">
        <v>11</v>
      </c>
      <c r="E6" s="2">
        <v>16</v>
      </c>
      <c r="F6" s="2">
        <v>17</v>
      </c>
      <c r="G6" s="2">
        <v>18</v>
      </c>
    </row>
    <row r="7" spans="1:7">
      <c r="A7" s="2" t="s">
        <v>220</v>
      </c>
      <c r="B7" s="2" t="s">
        <v>226</v>
      </c>
      <c r="C7" s="2" t="s">
        <v>164</v>
      </c>
      <c r="D7" s="2" t="s">
        <v>16</v>
      </c>
      <c r="E7" s="2" t="s">
        <v>17</v>
      </c>
      <c r="F7" s="2" t="s">
        <v>227</v>
      </c>
      <c r="G7" s="2" t="s">
        <v>228</v>
      </c>
    </row>
    <row r="8" spans="1:7">
      <c r="A8" s="3"/>
      <c r="B8" s="3">
        <f>◆初期入力項目!D13</f>
        <v>0</v>
      </c>
      <c r="C8" s="3">
        <f>◆初期入力項目!D14</f>
        <v>0</v>
      </c>
      <c r="D8" s="3">
        <f>◆初期入力項目!D15</f>
        <v>0</v>
      </c>
      <c r="E8" s="4">
        <f>◆初期入力項目!D16</f>
        <v>0</v>
      </c>
      <c r="F8" s="3">
        <f>◆初期入力項目!D17</f>
        <v>0</v>
      </c>
      <c r="G8" s="3">
        <f>◆初期入力項目!D18</f>
        <v>0</v>
      </c>
    </row>
    <row r="10" spans="1:1">
      <c r="A10" t="s">
        <v>229</v>
      </c>
    </row>
    <row r="12" spans="1:9">
      <c r="A12" s="5"/>
      <c r="B12" s="6" t="s">
        <v>27</v>
      </c>
      <c r="C12" s="2" t="s">
        <v>230</v>
      </c>
      <c r="D12" s="2" t="s">
        <v>231</v>
      </c>
      <c r="E12" s="2" t="s">
        <v>145</v>
      </c>
      <c r="F12" s="2" t="s">
        <v>232</v>
      </c>
      <c r="G12" s="2" t="s">
        <v>233</v>
      </c>
      <c r="H12" s="2" t="s">
        <v>234</v>
      </c>
      <c r="I12" s="2" t="s">
        <v>235</v>
      </c>
    </row>
    <row r="13" spans="1:9">
      <c r="A13" s="5"/>
      <c r="B13" s="7" t="str">
        <f>IF(◆初期入力項目!E21="","",LEFT(◆初期入力項目!D21&amp;◆初期入力項目!E21,FIND("＿",◆初期入力項目!E21)+1))</f>
        <v>05-100-2</v>
      </c>
      <c r="C13" s="8" t="s">
        <v>236</v>
      </c>
      <c r="D13" s="3"/>
      <c r="E13" s="3">
        <f>◆旅費交通費!P15</f>
        <v>0</v>
      </c>
      <c r="F13" s="3" t="str">
        <f>◆初期入力項目!D7&amp;A20&amp;◆旅費交通費!G1&amp;" "&amp;◆旅費交通費!B2&amp;" "&amp;"旅費交通費"&amp;"("&amp;'（※主管団体用管理用-謝金支払申請①）'!F7&amp;"/ "&amp;'（※主管団体用管理用-謝金支払申請①）'!H7&amp;")"</f>
        <v>/0 0 旅費交通費(/ )</v>
      </c>
      <c r="G13" s="8" t="s">
        <v>237</v>
      </c>
      <c r="H13" s="3" t="s">
        <v>238</v>
      </c>
      <c r="I13" s="3">
        <f>E13+E14-I15</f>
        <v>0</v>
      </c>
    </row>
    <row r="14" spans="2:9">
      <c r="B14" s="3" t="str">
        <f>B13</f>
        <v>05-100-2</v>
      </c>
      <c r="C14" s="3" t="s">
        <v>239</v>
      </c>
      <c r="D14" s="3"/>
      <c r="E14" s="3">
        <f>'（※主管団体用管理用-謝金支払申請①）'!D10+'（※主管団体用管理用-謝金支払申請②）'!D10+'（※主管団体用管理用-謝金支払申請③）'!D10</f>
        <v>0</v>
      </c>
      <c r="F14" s="3" t="str">
        <f>◆初期入力項目!D7&amp;A20&amp;◆旅費交通費!G1&amp;" "&amp;◆旅費交通費!B2&amp;" "&amp;"講師謝金"&amp;"("&amp;'（※主管団体用管理用-謝金支払申請①）'!F7&amp;"/ "&amp;'（※主管団体用管理用-謝金支払申請①）'!H7&amp;")"</f>
        <v>/0 0 講師謝金(/ )</v>
      </c>
      <c r="G14" s="3" t="s">
        <v>240</v>
      </c>
      <c r="H14" s="3"/>
      <c r="I14" s="9">
        <v>0</v>
      </c>
    </row>
    <row r="15" customHeight="1" spans="2:9">
      <c r="B15" s="3" t="str">
        <f>B14</f>
        <v>05-100-2</v>
      </c>
      <c r="C15" s="3" t="s">
        <v>240</v>
      </c>
      <c r="D15" s="3"/>
      <c r="E15" s="9">
        <v>0</v>
      </c>
      <c r="F15" s="3" t="str">
        <f>◆初期入力項目!D7&amp;A20&amp;◆旅費交通費!G1&amp;" "&amp;◆旅費交通費!B2&amp;" "&amp;"源泉徴収税"&amp;"("&amp;'（※主管団体用管理用-謝金支払申請①）'!F7&amp;"/ "&amp;'（※主管団体用管理用-謝金支払申請①）'!H7&amp;")"</f>
        <v>/0 0 源泉徴収税(/ )</v>
      </c>
      <c r="G15" s="4" t="s">
        <v>241</v>
      </c>
      <c r="H15" s="3"/>
      <c r="I15" s="3">
        <f>'（※主管団体用管理用-謝金支払申請①）'!D11+'（※主管団体用管理用-謝金支払申請②）'!D11+'（※主管団体用管理用-謝金支払申請③）'!D11</f>
        <v>0</v>
      </c>
    </row>
    <row r="16" spans="2:9">
      <c r="B16" s="3" t="str">
        <f>B15</f>
        <v>05-100-2</v>
      </c>
      <c r="C16" s="3" t="s">
        <v>242</v>
      </c>
      <c r="D16" s="3"/>
      <c r="E16" s="3">
        <f>IF(I13&gt;30000,258,165)</f>
        <v>165</v>
      </c>
      <c r="F16" s="3" t="s">
        <v>243</v>
      </c>
      <c r="G16" s="8" t="s">
        <v>237</v>
      </c>
      <c r="H16" s="3" t="s">
        <v>238</v>
      </c>
      <c r="I16" s="3">
        <f>E16</f>
        <v>165</v>
      </c>
    </row>
    <row r="19" ht="8.25" customHeight="1"/>
    <row r="20" hidden="1" spans="1:1">
      <c r="A20" t="s">
        <v>244</v>
      </c>
    </row>
  </sheetData>
  <pageMargins left="0.75" right="0.75" top="1" bottom="1" header="0.512" footer="0.51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Ｒａｃ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◆初期入力項目</vt:lpstr>
      <vt:lpstr>◆旅費交通費</vt:lpstr>
      <vt:lpstr>印刷用（申請書）</vt:lpstr>
      <vt:lpstr>（※主管団体用管理用-謝金支払申請①）</vt:lpstr>
      <vt:lpstr>（※主管団体用管理用-謝金支払申請②）</vt:lpstr>
      <vt:lpstr>（※主管団体用管理用-謝金支払申請③）</vt:lpstr>
      <vt:lpstr>（管理用・ACCESS転写データ）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　隆</dc:creator>
  <cp:lastModifiedBy>user</cp:lastModifiedBy>
  <dcterms:created xsi:type="dcterms:W3CDTF">2011-04-08T17:49:00Z</dcterms:created>
  <cp:lastPrinted>2019-06-20T12:27:00Z</cp:lastPrinted>
  <dcterms:modified xsi:type="dcterms:W3CDTF">2023-11-29T05:41:52Z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