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updateLinks="never" codeName="ThisWorkbook"/>
  <mc:AlternateContent xmlns:mc="http://schemas.openxmlformats.org/markup-compatibility/2006">
    <mc:Choice Requires="x15">
      <x15ac:absPath xmlns:x15ac="http://schemas.microsoft.com/office/spreadsheetml/2010/11/ac" url="C:\Users\rac_hide\Desktop\"/>
    </mc:Choice>
  </mc:AlternateContent>
  <xr:revisionPtr revIDLastSave="0" documentId="13_ncr:1_{C96DCE94-E723-45B4-9B7E-D9678794E37B}" xr6:coauthVersionLast="47" xr6:coauthVersionMax="47" xr10:uidLastSave="{00000000-0000-0000-0000-000000000000}"/>
  <bookViews>
    <workbookView xWindow="-28920" yWindow="1260" windowWidth="29040" windowHeight="15840" xr2:uid="{00000000-000D-0000-FFFF-FFFF00000000}"/>
  </bookViews>
  <sheets>
    <sheet name="G-01（申込書）" sheetId="1" r:id="rId1"/>
    <sheet name="G-02（到着時）" sheetId="3" r:id="rId2"/>
    <sheet name="G-03（返却時）" sheetId="2" r:id="rId3"/>
    <sheet name="G-05（事務局管理欄）" sheetId="7" r:id="rId4"/>
  </sheets>
  <externalReferences>
    <externalReference r:id="rId5"/>
  </externalReferences>
  <definedNames>
    <definedName name="_xlnm._FilterDatabase" localSheetId="0" hidden="1">'G-01（申込書）'!$B$58:$G$58</definedName>
    <definedName name="_xlnm.Print_Area" localSheetId="0">'G-01（申込書）'!$A$1:$V$53</definedName>
    <definedName name="_xlnm.Print_Area" localSheetId="1">'G-02（到着時）'!$B$2:$T$57</definedName>
    <definedName name="_xlnm.Print_Area" localSheetId="2">'G-03（返却時）'!$A$1:$T$57</definedName>
    <definedName name="_xlnm.Print_Area" localSheetId="3">'G-05（事務局管理欄）'!$A$1:$BB$12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9" i="1" l="1"/>
  <c r="W29" i="1" l="1"/>
  <c r="W28" i="1"/>
  <c r="W56" i="1"/>
  <c r="W5" i="1" s="1"/>
  <c r="D64" i="3" l="1"/>
  <c r="I50" i="3" s="1"/>
  <c r="L5" i="2" l="1"/>
  <c r="P5" i="2"/>
  <c r="I98" i="2" l="1"/>
  <c r="I97" i="2"/>
  <c r="I96" i="2"/>
  <c r="I95" i="2"/>
  <c r="I94" i="2"/>
  <c r="I92" i="2"/>
  <c r="I91" i="2"/>
  <c r="I90" i="2"/>
  <c r="I89" i="2"/>
  <c r="I88" i="2"/>
  <c r="I86" i="2"/>
  <c r="I85" i="2"/>
  <c r="I84" i="2"/>
  <c r="I83" i="2"/>
  <c r="I82" i="2"/>
  <c r="I80" i="2"/>
  <c r="I79" i="2"/>
  <c r="I78" i="2"/>
  <c r="I77" i="2"/>
  <c r="I76" i="2"/>
  <c r="I74" i="2"/>
  <c r="I73" i="2"/>
  <c r="I72" i="2"/>
  <c r="I71" i="2"/>
  <c r="I70" i="2"/>
  <c r="I65" i="2"/>
  <c r="I66" i="2"/>
  <c r="I67" i="2"/>
  <c r="I68" i="2"/>
  <c r="I64" i="2"/>
  <c r="D64" i="2"/>
  <c r="I46" i="3"/>
  <c r="I48" i="2" l="1"/>
  <c r="I47" i="2"/>
  <c r="I49" i="2"/>
  <c r="I50" i="2"/>
  <c r="I51" i="2"/>
  <c r="I49" i="3"/>
  <c r="I48" i="3"/>
  <c r="I47" i="3"/>
  <c r="E11" i="2"/>
  <c r="E11" i="3"/>
  <c r="W31" i="1" l="1"/>
  <c r="W12" i="1" l="1"/>
  <c r="W10" i="1"/>
  <c r="W36" i="1" l="1"/>
  <c r="W8" i="1" l="1"/>
  <c r="J34" i="1" l="1"/>
  <c r="H34" i="1"/>
  <c r="W34" i="1" l="1"/>
  <c r="AD4" i="7"/>
  <c r="AC4" i="7"/>
  <c r="W6" i="1" l="1"/>
  <c r="W7" i="1"/>
  <c r="W9" i="1"/>
  <c r="W11" i="1"/>
  <c r="W19" i="1"/>
  <c r="W21" i="1"/>
  <c r="W22" i="1"/>
  <c r="W23" i="1"/>
  <c r="W24" i="1"/>
  <c r="W25" i="1"/>
  <c r="W30" i="1"/>
  <c r="W37" i="1"/>
  <c r="G32" i="1" l="1"/>
  <c r="G33" i="1"/>
  <c r="W33" i="1" s="1"/>
  <c r="G35" i="1"/>
  <c r="W35" i="1" s="1"/>
  <c r="AQ4" i="7" l="1"/>
  <c r="W32" i="1"/>
  <c r="W2" i="1"/>
  <c r="A2" i="1"/>
  <c r="AU4" i="7"/>
  <c r="AT4" i="7"/>
  <c r="AR4" i="7"/>
  <c r="S20" i="2"/>
  <c r="O20" i="2"/>
  <c r="S20" i="3"/>
  <c r="O20" i="3"/>
  <c r="AS4" i="7" l="1"/>
  <c r="N30" i="1" l="1"/>
  <c r="N28" i="1" l="1"/>
  <c r="C4" i="7" l="1"/>
  <c r="E4" i="7" l="1"/>
  <c r="R4" i="1" l="1"/>
  <c r="G20" i="2" l="1"/>
  <c r="K19" i="2"/>
  <c r="G19" i="2"/>
  <c r="S18" i="2"/>
  <c r="O18" i="2"/>
  <c r="K18" i="2"/>
  <c r="G18" i="2"/>
  <c r="K17" i="2"/>
  <c r="G17" i="2"/>
  <c r="S16" i="2"/>
  <c r="O16" i="2"/>
  <c r="K16" i="2"/>
  <c r="G16" i="2"/>
  <c r="S15" i="2"/>
  <c r="O15" i="2"/>
  <c r="K15" i="2"/>
  <c r="G15" i="2"/>
  <c r="S18" i="3"/>
  <c r="S16" i="3"/>
  <c r="S15" i="3"/>
  <c r="O18" i="3"/>
  <c r="O16" i="3"/>
  <c r="O15" i="3"/>
  <c r="K16" i="3"/>
  <c r="K17" i="3"/>
  <c r="K18" i="3"/>
  <c r="K19" i="3"/>
  <c r="K15" i="3"/>
  <c r="G16" i="3"/>
  <c r="G17" i="3"/>
  <c r="G18" i="3"/>
  <c r="G19" i="3"/>
  <c r="G20" i="3"/>
  <c r="G15" i="3"/>
  <c r="D14" i="2" l="1"/>
  <c r="D13" i="2"/>
  <c r="D12" i="2"/>
  <c r="D12" i="3"/>
  <c r="AZ4" i="7" l="1"/>
  <c r="AY4" i="7"/>
  <c r="AX4" i="7"/>
  <c r="AV4" i="7"/>
  <c r="AW4" i="7"/>
  <c r="AM4" i="7"/>
  <c r="AL4" i="7"/>
  <c r="AK4" i="7"/>
  <c r="AJ4" i="7"/>
  <c r="AI4" i="7"/>
  <c r="AH4" i="7"/>
  <c r="AG4" i="7"/>
  <c r="AF4" i="7"/>
  <c r="AE4" i="7"/>
  <c r="AB4" i="7"/>
  <c r="AA4" i="7"/>
  <c r="Z4" i="7"/>
  <c r="Y4" i="7"/>
  <c r="X4" i="7"/>
  <c r="W4" i="7"/>
  <c r="V4" i="7"/>
  <c r="U4" i="7"/>
  <c r="T4" i="7"/>
  <c r="S4" i="7"/>
  <c r="R4" i="7"/>
  <c r="Q4" i="7"/>
  <c r="P4" i="7"/>
  <c r="O4" i="7"/>
  <c r="N4" i="7"/>
  <c r="M4" i="7"/>
  <c r="L4" i="7"/>
  <c r="K4" i="7"/>
  <c r="J4" i="7"/>
  <c r="I4" i="7"/>
  <c r="AO4" i="7"/>
  <c r="H4" i="7" s="1"/>
  <c r="AN4" i="7"/>
  <c r="G4" i="7" s="1"/>
  <c r="F4" i="7"/>
  <c r="BA4" i="7" l="1"/>
  <c r="AP4" i="7"/>
  <c r="A33" i="7"/>
  <c r="C33" i="7"/>
  <c r="D33" i="7"/>
  <c r="E33" i="7"/>
  <c r="F33" i="7"/>
  <c r="I33" i="7"/>
  <c r="A34" i="7"/>
  <c r="C34" i="7"/>
  <c r="D34" i="7"/>
  <c r="E34" i="7"/>
  <c r="F34" i="7"/>
  <c r="I34" i="7"/>
  <c r="X28" i="1" l="1"/>
  <c r="X29" i="1"/>
  <c r="X30" i="1"/>
  <c r="X27" i="1"/>
  <c r="X26" i="1"/>
  <c r="D13" i="3" l="1"/>
  <c r="D14" i="3"/>
</calcChain>
</file>

<file path=xl/sharedStrings.xml><?xml version="1.0" encoding="utf-8"?>
<sst xmlns="http://schemas.openxmlformats.org/spreadsheetml/2006/main" count="430" uniqueCount="287">
  <si>
    <t>申込日</t>
    <rPh sb="0" eb="3">
      <t>モウシコミビ</t>
    </rPh>
    <phoneticPr fontId="3"/>
  </si>
  <si>
    <t>住所</t>
    <rPh sb="0" eb="2">
      <t>ジュウショ</t>
    </rPh>
    <phoneticPr fontId="3"/>
  </si>
  <si>
    <t>確実な連絡先（携帯電話等）</t>
    <rPh sb="0" eb="2">
      <t>カクジツ</t>
    </rPh>
    <rPh sb="3" eb="5">
      <t>レンラク</t>
    </rPh>
    <rPh sb="5" eb="6">
      <t>サキ</t>
    </rPh>
    <rPh sb="7" eb="9">
      <t>ケイタイ</t>
    </rPh>
    <rPh sb="9" eb="11">
      <t>デンワ</t>
    </rPh>
    <rPh sb="11" eb="12">
      <t>トウ</t>
    </rPh>
    <phoneticPr fontId="3"/>
  </si>
  <si>
    <t>団体名</t>
    <rPh sb="0" eb="2">
      <t>ダンタイ</t>
    </rPh>
    <rPh sb="2" eb="3">
      <t>メイ</t>
    </rPh>
    <phoneticPr fontId="3"/>
  </si>
  <si>
    <t>使用日</t>
    <rPh sb="0" eb="3">
      <t>シヨウビ</t>
    </rPh>
    <phoneticPr fontId="3"/>
  </si>
  <si>
    <t>希望到着日</t>
    <rPh sb="0" eb="2">
      <t>キボウ</t>
    </rPh>
    <rPh sb="2" eb="4">
      <t>トウチャク</t>
    </rPh>
    <rPh sb="4" eb="5">
      <t>ビ</t>
    </rPh>
    <phoneticPr fontId="3"/>
  </si>
  <si>
    <t>備考</t>
    <rPh sb="0" eb="2">
      <t>ビコウ</t>
    </rPh>
    <phoneticPr fontId="3"/>
  </si>
  <si>
    <t>資機材送付先</t>
    <rPh sb="0" eb="3">
      <t>シキザイ</t>
    </rPh>
    <rPh sb="3" eb="5">
      <t>ソウフ</t>
    </rPh>
    <phoneticPr fontId="3"/>
  </si>
  <si>
    <t>発送先名</t>
    <rPh sb="0" eb="3">
      <t>ハッソウサキ</t>
    </rPh>
    <rPh sb="3" eb="4">
      <t>メイ</t>
    </rPh>
    <phoneticPr fontId="3"/>
  </si>
  <si>
    <t>担当名</t>
    <rPh sb="0" eb="2">
      <t>タントウ</t>
    </rPh>
    <rPh sb="2" eb="3">
      <t>メイ</t>
    </rPh>
    <phoneticPr fontId="3"/>
  </si>
  <si>
    <t>TEL</t>
    <phoneticPr fontId="3"/>
  </si>
  <si>
    <t>〒</t>
    <phoneticPr fontId="3"/>
  </si>
  <si>
    <t>やむを得ない事情で、資機材を着払いで受け取れない場合のみ下記に記入してください</t>
    <rPh sb="28" eb="30">
      <t>カキ</t>
    </rPh>
    <rPh sb="31" eb="33">
      <t>キニュウ</t>
    </rPh>
    <phoneticPr fontId="3"/>
  </si>
  <si>
    <t>請求先住所</t>
    <rPh sb="0" eb="2">
      <t>セイキュウ</t>
    </rPh>
    <rPh sb="2" eb="3">
      <t>サキ</t>
    </rPh>
    <rPh sb="3" eb="5">
      <t>ジュウショ</t>
    </rPh>
    <phoneticPr fontId="3"/>
  </si>
  <si>
    <t>請求書宛名</t>
    <rPh sb="0" eb="3">
      <t>セイキュウショ</t>
    </rPh>
    <rPh sb="3" eb="5">
      <t>アテナ</t>
    </rPh>
    <phoneticPr fontId="3"/>
  </si>
  <si>
    <t>お名前</t>
    <rPh sb="1" eb="3">
      <t>ナマエ</t>
    </rPh>
    <phoneticPr fontId="3"/>
  </si>
  <si>
    <t>所属団体名</t>
    <rPh sb="0" eb="2">
      <t>ショゾク</t>
    </rPh>
    <rPh sb="2" eb="4">
      <t>ダンタイ</t>
    </rPh>
    <rPh sb="4" eb="5">
      <t>メイ</t>
    </rPh>
    <phoneticPr fontId="3"/>
  </si>
  <si>
    <t>着</t>
    <rPh sb="0" eb="1">
      <t>チャク</t>
    </rPh>
    <phoneticPr fontId="3"/>
  </si>
  <si>
    <t>子ども用</t>
    <rPh sb="0" eb="1">
      <t>コ</t>
    </rPh>
    <rPh sb="3" eb="4">
      <t>ヨウ</t>
    </rPh>
    <phoneticPr fontId="3"/>
  </si>
  <si>
    <t>大人用</t>
    <rPh sb="0" eb="3">
      <t>オトナヨウ</t>
    </rPh>
    <phoneticPr fontId="3"/>
  </si>
  <si>
    <t>スローロープ</t>
    <phoneticPr fontId="3"/>
  </si>
  <si>
    <t>本</t>
    <rPh sb="0" eb="1">
      <t>ホン</t>
    </rPh>
    <phoneticPr fontId="3"/>
  </si>
  <si>
    <t>年</t>
    <rPh sb="0" eb="1">
      <t>ネン</t>
    </rPh>
    <phoneticPr fontId="3"/>
  </si>
  <si>
    <t>月</t>
    <rPh sb="0" eb="1">
      <t>ガツ</t>
    </rPh>
    <phoneticPr fontId="3"/>
  </si>
  <si>
    <t>日</t>
    <rPh sb="0" eb="1">
      <t>ニチ</t>
    </rPh>
    <phoneticPr fontId="3"/>
  </si>
  <si>
    <t>紛失・破損状況
（個数、状態など）</t>
    <rPh sb="0" eb="2">
      <t>フンシツ</t>
    </rPh>
    <rPh sb="3" eb="5">
      <t>ハソン</t>
    </rPh>
    <rPh sb="5" eb="7">
      <t>ジョウキョウ</t>
    </rPh>
    <rPh sb="9" eb="11">
      <t>コスウ</t>
    </rPh>
    <rPh sb="12" eb="14">
      <t>ジョウタイ</t>
    </rPh>
    <phoneticPr fontId="3"/>
  </si>
  <si>
    <t>□</t>
    <phoneticPr fontId="3"/>
  </si>
  <si>
    <t>―</t>
    <phoneticPr fontId="3"/>
  </si>
  <si>
    <t>保管場所発送日</t>
    <rPh sb="0" eb="2">
      <t>ホカン</t>
    </rPh>
    <rPh sb="2" eb="4">
      <t>バショ</t>
    </rPh>
    <rPh sb="4" eb="6">
      <t>ハッソウ</t>
    </rPh>
    <rPh sb="6" eb="7">
      <t>ビ</t>
    </rPh>
    <phoneticPr fontId="3"/>
  </si>
  <si>
    <t>Ｅボート確認事項</t>
    <rPh sb="4" eb="6">
      <t>カクニン</t>
    </rPh>
    <rPh sb="6" eb="8">
      <t>ジコウ</t>
    </rPh>
    <phoneticPr fontId="3"/>
  </si>
  <si>
    <t>使用前に濡れていたり汚れていないか確認した</t>
    <rPh sb="0" eb="3">
      <t>シヨウゼン</t>
    </rPh>
    <rPh sb="4" eb="5">
      <t>ヌ</t>
    </rPh>
    <rPh sb="10" eb="11">
      <t>ヨゴ</t>
    </rPh>
    <rPh sb="17" eb="19">
      <t>カクニン</t>
    </rPh>
    <phoneticPr fontId="3"/>
  </si>
  <si>
    <t>Ｅボートをコンパクトにたたんであるか確認した</t>
    <rPh sb="18" eb="20">
      <t>カクニン</t>
    </rPh>
    <phoneticPr fontId="3"/>
  </si>
  <si>
    <t>Ｅボートに穴が開いていないか確認した</t>
    <rPh sb="5" eb="6">
      <t>アナ</t>
    </rPh>
    <rPh sb="7" eb="8">
      <t>ア</t>
    </rPh>
    <rPh sb="14" eb="16">
      <t>カクニン</t>
    </rPh>
    <phoneticPr fontId="3"/>
  </si>
  <si>
    <t>座席シートが一式（シート番号1～６）揃っていることを確認した</t>
    <rPh sb="6" eb="8">
      <t>イッシキ</t>
    </rPh>
    <rPh sb="18" eb="19">
      <t>ソロ</t>
    </rPh>
    <rPh sb="26" eb="28">
      <t>カクニン</t>
    </rPh>
    <phoneticPr fontId="3"/>
  </si>
  <si>
    <t>ポンプが破損していないかどうか確認した</t>
    <phoneticPr fontId="3"/>
  </si>
  <si>
    <t>ポンプ先端のノズルがついているか確認した</t>
    <rPh sb="3" eb="5">
      <t>センタン</t>
    </rPh>
    <rPh sb="16" eb="18">
      <t>カクニン</t>
    </rPh>
    <phoneticPr fontId="3"/>
  </si>
  <si>
    <t>パドルが１０本揃っていることを確認した</t>
    <rPh sb="6" eb="7">
      <t>ホン</t>
    </rPh>
    <rPh sb="7" eb="8">
      <t>ソロ</t>
    </rPh>
    <rPh sb="15" eb="17">
      <t>カクニン</t>
    </rPh>
    <phoneticPr fontId="3"/>
  </si>
  <si>
    <t>パドル破損の有無を確認した</t>
    <rPh sb="6" eb="8">
      <t>ウム</t>
    </rPh>
    <rPh sb="9" eb="11">
      <t>カクニン</t>
    </rPh>
    <phoneticPr fontId="3"/>
  </si>
  <si>
    <t>艇</t>
    <rPh sb="0" eb="1">
      <t>テイ</t>
    </rPh>
    <phoneticPr fontId="3"/>
  </si>
  <si>
    <t>資機材貸出申込書</t>
    <rPh sb="0" eb="3">
      <t>シキザイ</t>
    </rPh>
    <rPh sb="3" eb="5">
      <t>カシダシ</t>
    </rPh>
    <rPh sb="5" eb="8">
      <t>モウシコミショ</t>
    </rPh>
    <phoneticPr fontId="3"/>
  </si>
  <si>
    <t>資機材確認日</t>
    <rPh sb="0" eb="3">
      <t>シキザイ</t>
    </rPh>
    <rPh sb="3" eb="5">
      <t>カクニン</t>
    </rPh>
    <rPh sb="5" eb="6">
      <t>ビ</t>
    </rPh>
    <phoneticPr fontId="3"/>
  </si>
  <si>
    <t>〒</t>
    <phoneticPr fontId="3"/>
  </si>
  <si>
    <t>―</t>
    <phoneticPr fontId="3"/>
  </si>
  <si>
    <t>インストラクター</t>
    <phoneticPr fontId="3"/>
  </si>
  <si>
    <t>Ｅボートインストラクター名</t>
    <rPh sb="12" eb="13">
      <t>ナ</t>
    </rPh>
    <phoneticPr fontId="3"/>
  </si>
  <si>
    <t>インストラクター所属団体名</t>
    <rPh sb="8" eb="10">
      <t>ショゾク</t>
    </rPh>
    <rPh sb="10" eb="12">
      <t>ダンタイ</t>
    </rPh>
    <rPh sb="12" eb="13">
      <t>ナ</t>
    </rPh>
    <phoneticPr fontId="3"/>
  </si>
  <si>
    <t>Ｅボート本体</t>
    <phoneticPr fontId="3"/>
  </si>
  <si>
    <t>コ</t>
    <phoneticPr fontId="3"/>
  </si>
  <si>
    <t>ベルトが座席シートに付いているか確認した</t>
    <rPh sb="10" eb="11">
      <t>ツ</t>
    </rPh>
    <rPh sb="16" eb="18">
      <t>カクニン</t>
    </rPh>
    <phoneticPr fontId="3"/>
  </si>
  <si>
    <t>氏名</t>
    <phoneticPr fontId="3"/>
  </si>
  <si>
    <t>ヘルメット</t>
    <phoneticPr fontId="3"/>
  </si>
  <si>
    <t>Ｓサイズ</t>
    <phoneticPr fontId="3"/>
  </si>
  <si>
    <t xml:space="preserve">使用希望資機材及び数量
</t>
    <phoneticPr fontId="3"/>
  </si>
  <si>
    <r>
      <t>支払い方法の変更</t>
    </r>
    <r>
      <rPr>
        <b/>
        <sz val="9"/>
        <color indexed="58"/>
        <rFont val="ＭＳ Ｐゴシック"/>
        <family val="3"/>
        <charset val="128"/>
      </rPr>
      <t xml:space="preserve">
※基本的には着払いで発送</t>
    </r>
    <rPh sb="0" eb="2">
      <t>シハラ</t>
    </rPh>
    <rPh sb="3" eb="5">
      <t>ホウホウ</t>
    </rPh>
    <rPh sb="6" eb="8">
      <t>ヘンコウ</t>
    </rPh>
    <rPh sb="10" eb="13">
      <t>キホンテキ</t>
    </rPh>
    <rPh sb="15" eb="17">
      <t>チャクバラ</t>
    </rPh>
    <rPh sb="19" eb="21">
      <t>ハッソウ</t>
    </rPh>
    <phoneticPr fontId="3"/>
  </si>
  <si>
    <t>ライフジャケット（ＰＦＤ）</t>
    <phoneticPr fontId="3"/>
  </si>
  <si>
    <t>コ</t>
    <phoneticPr fontId="3"/>
  </si>
  <si>
    <t>日</t>
    <rPh sb="0" eb="1">
      <t>ヒ</t>
    </rPh>
    <phoneticPr fontId="3"/>
  </si>
  <si>
    <t>ＸＬサイズ</t>
    <phoneticPr fontId="3"/>
  </si>
  <si>
    <t>Ｌｻイズ</t>
    <phoneticPr fontId="3"/>
  </si>
  <si>
    <r>
      <t xml:space="preserve">Fax </t>
    </r>
    <r>
      <rPr>
        <b/>
        <sz val="20"/>
        <rFont val="ＭＳ Ｐゴシック"/>
        <family val="3"/>
        <charset val="128"/>
      </rPr>
      <t>　</t>
    </r>
    <r>
      <rPr>
        <b/>
        <sz val="20"/>
        <rFont val="Arial"/>
        <family val="2"/>
      </rPr>
      <t>03-6893-2642</t>
    </r>
    <phoneticPr fontId="3"/>
  </si>
  <si>
    <t>レンタル先団体名</t>
  </si>
  <si>
    <t>個数</t>
  </si>
  <si>
    <t>発送日</t>
  </si>
  <si>
    <t>返却日</t>
  </si>
  <si>
    <t>月識別記号</t>
    <rPh sb="0" eb="1">
      <t>ツキ</t>
    </rPh>
    <rPh sb="1" eb="3">
      <t>シキベツ</t>
    </rPh>
    <rPh sb="3" eb="5">
      <t>キゴウ</t>
    </rPh>
    <phoneticPr fontId="2"/>
  </si>
  <si>
    <t>サイズ識別記号</t>
    <rPh sb="3" eb="5">
      <t>シキベツ</t>
    </rPh>
    <rPh sb="5" eb="7">
      <t>キゴウ</t>
    </rPh>
    <phoneticPr fontId="2"/>
  </si>
  <si>
    <t>NO</t>
    <phoneticPr fontId="3"/>
  </si>
  <si>
    <t>大人用
フリーサイズ</t>
    <rPh sb="0" eb="2">
      <t>オトナ</t>
    </rPh>
    <rPh sb="2" eb="3">
      <t>ヨウ</t>
    </rPh>
    <phoneticPr fontId="3"/>
  </si>
  <si>
    <t>子ども用
フリーサイズ</t>
    <rPh sb="0" eb="1">
      <t>コ</t>
    </rPh>
    <rPh sb="3" eb="4">
      <t>ヨウ</t>
    </rPh>
    <phoneticPr fontId="3"/>
  </si>
  <si>
    <t>子ども用ウェットスーツ
（フルスーツ・3mm）</t>
    <rPh sb="0" eb="1">
      <t>コ</t>
    </rPh>
    <rPh sb="3" eb="4">
      <t>ヨウ</t>
    </rPh>
    <phoneticPr fontId="3"/>
  </si>
  <si>
    <t>同意記入欄</t>
    <rPh sb="0" eb="2">
      <t>ドウイ</t>
    </rPh>
    <rPh sb="2" eb="4">
      <t>キニュウ</t>
    </rPh>
    <rPh sb="4" eb="5">
      <t>ラン</t>
    </rPh>
    <phoneticPr fontId="3"/>
  </si>
  <si>
    <t>http://www.rac.gr.jp/10shop/images/kizairiyou_kisoku.pdf</t>
    <phoneticPr fontId="3"/>
  </si>
  <si>
    <t>　　　　ＲＡＣ認定Eボート専任講師以上若しくはEボート指導者+（RACインストラクター以上orＲＥＳＣＵＥ３資格：ＳＲＴＩ以上or日本セーフティーカヌーイング協会資格：インストラクター以上　）</t>
    <rPh sb="7" eb="9">
      <t>ニンテイ</t>
    </rPh>
    <rPh sb="13" eb="15">
      <t>センニン</t>
    </rPh>
    <rPh sb="15" eb="17">
      <t>コウシ</t>
    </rPh>
    <rPh sb="17" eb="19">
      <t>イジョウ</t>
    </rPh>
    <rPh sb="19" eb="20">
      <t>モ</t>
    </rPh>
    <rPh sb="27" eb="30">
      <t>シドウシャ</t>
    </rPh>
    <rPh sb="43" eb="45">
      <t>イジョウ</t>
    </rPh>
    <phoneticPr fontId="3"/>
  </si>
  <si>
    <t>＊２ 　期日までにRACの指定する保管場所に到着するよう、余裕をもって発送して下さい。</t>
    <rPh sb="4" eb="6">
      <t>キジツ</t>
    </rPh>
    <rPh sb="13" eb="15">
      <t>シテイ</t>
    </rPh>
    <rPh sb="17" eb="19">
      <t>ホカン</t>
    </rPh>
    <rPh sb="19" eb="21">
      <t>バショ</t>
    </rPh>
    <rPh sb="22" eb="24">
      <t>トウチャク</t>
    </rPh>
    <rPh sb="29" eb="31">
      <t>ヨユウ</t>
    </rPh>
    <rPh sb="35" eb="37">
      <t>ハッソウ</t>
    </rPh>
    <rPh sb="39" eb="40">
      <t>クダ</t>
    </rPh>
    <phoneticPr fontId="3"/>
  </si>
  <si>
    <t>＊３   「ＲＡＣ所有水辺体験活動資機材利用規則」は下記に掲載いしてます。</t>
    <rPh sb="9" eb="11">
      <t>ショユウ</t>
    </rPh>
    <rPh sb="11" eb="13">
      <t>ミズベ</t>
    </rPh>
    <rPh sb="13" eb="15">
      <t>タイケン</t>
    </rPh>
    <rPh sb="15" eb="17">
      <t>カツドウ</t>
    </rPh>
    <rPh sb="17" eb="20">
      <t>シキザイ</t>
    </rPh>
    <rPh sb="20" eb="22">
      <t>リヨウ</t>
    </rPh>
    <rPh sb="22" eb="24">
      <t>キソク</t>
    </rPh>
    <rPh sb="26" eb="28">
      <t>カキ</t>
    </rPh>
    <rPh sb="29" eb="31">
      <t>ケイサイ</t>
    </rPh>
    <phoneticPr fontId="3"/>
  </si>
  <si>
    <t>＊４ 　本申し込み用紙に記載された個人情報は資機材貸し出し業務及び当法人の運営業務以外に用いることはありません。　</t>
    <rPh sb="4" eb="5">
      <t>ホン</t>
    </rPh>
    <rPh sb="5" eb="6">
      <t>モウ</t>
    </rPh>
    <rPh sb="7" eb="8">
      <t>コ</t>
    </rPh>
    <rPh sb="9" eb="11">
      <t>ヨウシ</t>
    </rPh>
    <rPh sb="12" eb="14">
      <t>キサイ</t>
    </rPh>
    <rPh sb="17" eb="19">
      <t>コジン</t>
    </rPh>
    <rPh sb="19" eb="21">
      <t>ジョウホウ</t>
    </rPh>
    <rPh sb="22" eb="25">
      <t>シキザイ</t>
    </rPh>
    <rPh sb="25" eb="26">
      <t>カ</t>
    </rPh>
    <rPh sb="27" eb="28">
      <t>ダ</t>
    </rPh>
    <rPh sb="29" eb="31">
      <t>ギョウム</t>
    </rPh>
    <rPh sb="31" eb="32">
      <t>オヨ</t>
    </rPh>
    <rPh sb="33" eb="34">
      <t>トウ</t>
    </rPh>
    <rPh sb="34" eb="36">
      <t>ホウジン</t>
    </rPh>
    <rPh sb="37" eb="39">
      <t>ウンエイ</t>
    </rPh>
    <rPh sb="39" eb="41">
      <t>ギョウム</t>
    </rPh>
    <rPh sb="41" eb="43">
      <t>イガイ</t>
    </rPh>
    <rPh sb="44" eb="45">
      <t>モチ</t>
    </rPh>
    <phoneticPr fontId="3"/>
  </si>
  <si>
    <t>「利用規約」*３の内容を確認し、同意します。</t>
    <rPh sb="1" eb="3">
      <t>リヨウ</t>
    </rPh>
    <rPh sb="3" eb="5">
      <t>キヤク</t>
    </rPh>
    <rPh sb="9" eb="11">
      <t>ナイヨウ</t>
    </rPh>
    <rPh sb="12" eb="14">
      <t>カクニン</t>
    </rPh>
    <rPh sb="16" eb="18">
      <t>ドウイ</t>
    </rPh>
    <phoneticPr fontId="3"/>
  </si>
  <si>
    <t>貸出希望期間*2</t>
    <rPh sb="0" eb="2">
      <t>カシダシ</t>
    </rPh>
    <rPh sb="2" eb="4">
      <t>キボウ</t>
    </rPh>
    <rPh sb="4" eb="6">
      <t>キカン</t>
    </rPh>
    <phoneticPr fontId="3"/>
  </si>
  <si>
    <t>Ｅボート（Gタイプ）</t>
    <phoneticPr fontId="3"/>
  </si>
  <si>
    <t>15m版</t>
    <rPh sb="3" eb="4">
      <t>バン</t>
    </rPh>
    <phoneticPr fontId="3"/>
  </si>
  <si>
    <t>20m版</t>
    <rPh sb="3" eb="4">
      <t>バン</t>
    </rPh>
    <phoneticPr fontId="3"/>
  </si>
  <si>
    <t>（ポンプ、パドル10本付）</t>
    <rPh sb="10" eb="11">
      <t>ポン</t>
    </rPh>
    <rPh sb="11" eb="12">
      <t>ツキ</t>
    </rPh>
    <phoneticPr fontId="3"/>
  </si>
  <si>
    <t>保管場所到着日</t>
    <rPh sb="0" eb="2">
      <t>ホカン</t>
    </rPh>
    <rPh sb="2" eb="4">
      <t>バショ</t>
    </rPh>
    <rPh sb="4" eb="6">
      <t>トウチャク</t>
    </rPh>
    <rPh sb="6" eb="7">
      <t>ビ</t>
    </rPh>
    <phoneticPr fontId="3"/>
  </si>
  <si>
    <t>返却発送日*2</t>
    <rPh sb="0" eb="2">
      <t>ヘンキャク</t>
    </rPh>
    <rPh sb="2" eb="4">
      <t>ハッソウ</t>
    </rPh>
    <rPh sb="4" eb="5">
      <t>ビ</t>
    </rPh>
    <phoneticPr fontId="3"/>
  </si>
  <si>
    <t>ご利用目的</t>
    <rPh sb="1" eb="3">
      <t>リヨウ</t>
    </rPh>
    <rPh sb="3" eb="5">
      <t>モクテキ</t>
    </rPh>
    <phoneticPr fontId="3"/>
  </si>
  <si>
    <t>お申込者</t>
    <rPh sb="1" eb="3">
      <t>モウシコミ</t>
    </rPh>
    <rPh sb="3" eb="4">
      <t>シャ</t>
    </rPh>
    <phoneticPr fontId="3"/>
  </si>
  <si>
    <t>電話受付時にご案内の【 返却先到着日 】を記入ください。</t>
    <rPh sb="0" eb="2">
      <t>デンワ</t>
    </rPh>
    <rPh sb="2" eb="4">
      <t>ウケツケ</t>
    </rPh>
    <rPh sb="4" eb="5">
      <t>ジ</t>
    </rPh>
    <rPh sb="7" eb="9">
      <t>アンナイ</t>
    </rPh>
    <rPh sb="12" eb="14">
      <t>ヘンキャク</t>
    </rPh>
    <rPh sb="14" eb="15">
      <t>サキ</t>
    </rPh>
    <rPh sb="15" eb="17">
      <t>トウチャク</t>
    </rPh>
    <rPh sb="17" eb="18">
      <t>ビ</t>
    </rPh>
    <rPh sb="21" eb="23">
      <t>キニュウ</t>
    </rPh>
    <phoneticPr fontId="3"/>
  </si>
  <si>
    <t>電話受付時にご案内の【 発送日 】を記入ください。</t>
    <rPh sb="0" eb="2">
      <t>デンワ</t>
    </rPh>
    <rPh sb="2" eb="4">
      <t>ウケツケ</t>
    </rPh>
    <rPh sb="4" eb="5">
      <t>ジ</t>
    </rPh>
    <rPh sb="7" eb="9">
      <t>アンナイ</t>
    </rPh>
    <rPh sb="12" eb="14">
      <t>ハッソウ</t>
    </rPh>
    <rPh sb="14" eb="15">
      <t>ビ</t>
    </rPh>
    <rPh sb="18" eb="20">
      <t>キニュウ</t>
    </rPh>
    <phoneticPr fontId="3"/>
  </si>
  <si>
    <t>コ</t>
    <phoneticPr fontId="3"/>
  </si>
  <si>
    <t>保有資格名</t>
    <rPh sb="0" eb="2">
      <t>ホユウ</t>
    </rPh>
    <rPh sb="2" eb="4">
      <t>シカク</t>
    </rPh>
    <rPh sb="4" eb="5">
      <t>メイ</t>
    </rPh>
    <phoneticPr fontId="3"/>
  </si>
  <si>
    <t>Ｅボート利用の場合*1</t>
    <rPh sb="4" eb="6">
      <t>リヨウ</t>
    </rPh>
    <rPh sb="7" eb="9">
      <t>バアイ</t>
    </rPh>
    <phoneticPr fontId="3"/>
  </si>
  <si>
    <t>＊１　 Ｅボートの利用は、「利用規約」の規定する有資格者の下で行うことが貸出条件となります。</t>
    <rPh sb="9" eb="11">
      <t>リヨウ</t>
    </rPh>
    <rPh sb="14" eb="16">
      <t>リヨウ</t>
    </rPh>
    <rPh sb="16" eb="18">
      <t>キヤク</t>
    </rPh>
    <rPh sb="20" eb="22">
      <t>キテイ</t>
    </rPh>
    <rPh sb="24" eb="28">
      <t>ユウシカクシャ</t>
    </rPh>
    <rPh sb="29" eb="30">
      <t>モト</t>
    </rPh>
    <rPh sb="31" eb="32">
      <t>オコ</t>
    </rPh>
    <rPh sb="36" eb="38">
      <t>カシダシ</t>
    </rPh>
    <rPh sb="38" eb="40">
      <t>ジョウケン</t>
    </rPh>
    <phoneticPr fontId="3"/>
  </si>
  <si>
    <t>団体代表者名もしくは利用時責任者</t>
    <rPh sb="0" eb="2">
      <t>ダンタイ</t>
    </rPh>
    <rPh sb="2" eb="5">
      <t>ダイヒョウシャ</t>
    </rPh>
    <rPh sb="5" eb="6">
      <t>ナ</t>
    </rPh>
    <rPh sb="10" eb="12">
      <t>リヨウ</t>
    </rPh>
    <rPh sb="12" eb="13">
      <t>ジ</t>
    </rPh>
    <rPh sb="13" eb="16">
      <t>セキニンシャ</t>
    </rPh>
    <phoneticPr fontId="3"/>
  </si>
  <si>
    <t>資機材受取方法</t>
    <rPh sb="0" eb="3">
      <t>シキザイ</t>
    </rPh>
    <rPh sb="3" eb="5">
      <t>ウケトリ</t>
    </rPh>
    <rPh sb="5" eb="7">
      <t>ホウホウ</t>
    </rPh>
    <phoneticPr fontId="3"/>
  </si>
  <si>
    <t>150 ㎝</t>
    <phoneticPr fontId="3"/>
  </si>
  <si>
    <t>140㎝</t>
    <phoneticPr fontId="3"/>
  </si>
  <si>
    <t>130㎝</t>
    <phoneticPr fontId="3"/>
  </si>
  <si>
    <t>120㎝</t>
    <phoneticPr fontId="3"/>
  </si>
  <si>
    <t>着払</t>
    <rPh sb="0" eb="2">
      <t>チャクバラ</t>
    </rPh>
    <phoneticPr fontId="3"/>
  </si>
  <si>
    <t>発払</t>
    <rPh sb="0" eb="1">
      <t>ハツ</t>
    </rPh>
    <rPh sb="1" eb="2">
      <t>バラ</t>
    </rPh>
    <phoneticPr fontId="3"/>
  </si>
  <si>
    <t>引取</t>
    <rPh sb="0" eb="2">
      <t>ヒキトリ</t>
    </rPh>
    <phoneticPr fontId="3"/>
  </si>
  <si>
    <t>請求書宛名</t>
    <phoneticPr fontId="3"/>
  </si>
  <si>
    <t>請求先住所</t>
    <phoneticPr fontId="3"/>
  </si>
  <si>
    <t>〒</t>
    <phoneticPr fontId="3"/>
  </si>
  <si>
    <t>TEL</t>
    <phoneticPr fontId="3"/>
  </si>
  <si>
    <t>住所</t>
    <phoneticPr fontId="3"/>
  </si>
  <si>
    <t>〒</t>
    <phoneticPr fontId="3"/>
  </si>
  <si>
    <t>担当名</t>
    <phoneticPr fontId="3"/>
  </si>
  <si>
    <t>発送先名</t>
    <phoneticPr fontId="3"/>
  </si>
  <si>
    <t>イントラ所属</t>
    <rPh sb="4" eb="6">
      <t>ショゾク</t>
    </rPh>
    <phoneticPr fontId="3"/>
  </si>
  <si>
    <t>Eボートイントラ</t>
    <phoneticPr fontId="3"/>
  </si>
  <si>
    <t>責任者</t>
    <rPh sb="0" eb="3">
      <t>セキニンシャ</t>
    </rPh>
    <phoneticPr fontId="3"/>
  </si>
  <si>
    <t>メール</t>
    <phoneticPr fontId="3"/>
  </si>
  <si>
    <t>20ｍ</t>
    <phoneticPr fontId="3"/>
  </si>
  <si>
    <t>15ｍ</t>
    <phoneticPr fontId="3"/>
  </si>
  <si>
    <t>子フリー</t>
    <rPh sb="0" eb="1">
      <t>コ</t>
    </rPh>
    <phoneticPr fontId="3"/>
  </si>
  <si>
    <t>大フリー</t>
    <rPh sb="0" eb="1">
      <t>ダイ</t>
    </rPh>
    <phoneticPr fontId="3"/>
  </si>
  <si>
    <t>Ｓ</t>
    <phoneticPr fontId="3"/>
  </si>
  <si>
    <t>Ｍ</t>
    <phoneticPr fontId="3"/>
  </si>
  <si>
    <t>Ｌ</t>
    <phoneticPr fontId="3"/>
  </si>
  <si>
    <t>ＸＬ</t>
    <phoneticPr fontId="3"/>
  </si>
  <si>
    <t>低学年用</t>
    <rPh sb="0" eb="3">
      <t>テイガクネン</t>
    </rPh>
    <rPh sb="3" eb="4">
      <t>ヨウ</t>
    </rPh>
    <phoneticPr fontId="3"/>
  </si>
  <si>
    <t>月識別番号</t>
    <rPh sb="0" eb="1">
      <t>ツキ</t>
    </rPh>
    <rPh sb="1" eb="3">
      <t>シキベツ</t>
    </rPh>
    <rPh sb="3" eb="5">
      <t>バンゴウ</t>
    </rPh>
    <phoneticPr fontId="3"/>
  </si>
  <si>
    <t>支払い方法の変更</t>
    <phoneticPr fontId="3"/>
  </si>
  <si>
    <t>資機材送付先</t>
    <rPh sb="0" eb="3">
      <t>シキザイ</t>
    </rPh>
    <rPh sb="3" eb="5">
      <t>ソウフ</t>
    </rPh>
    <rPh sb="5" eb="6">
      <t>サキ</t>
    </rPh>
    <phoneticPr fontId="3"/>
  </si>
  <si>
    <t>返却予定日</t>
    <phoneticPr fontId="3"/>
  </si>
  <si>
    <t>希望到着日</t>
    <phoneticPr fontId="3"/>
  </si>
  <si>
    <t>インストラクター</t>
    <phoneticPr fontId="3"/>
  </si>
  <si>
    <t>目的</t>
    <rPh sb="0" eb="2">
      <t>モクテキ</t>
    </rPh>
    <phoneticPr fontId="3"/>
  </si>
  <si>
    <t>申込者</t>
    <rPh sb="0" eb="2">
      <t>モウシコミ</t>
    </rPh>
    <rPh sb="2" eb="3">
      <t>シャ</t>
    </rPh>
    <phoneticPr fontId="3"/>
  </si>
  <si>
    <t>Ｅボート</t>
  </si>
  <si>
    <t>スローロープ</t>
    <phoneticPr fontId="3"/>
  </si>
  <si>
    <t>子ども用ウェット</t>
    <rPh sb="0" eb="1">
      <t>コ</t>
    </rPh>
    <rPh sb="3" eb="4">
      <t>ヨウ</t>
    </rPh>
    <phoneticPr fontId="3"/>
  </si>
  <si>
    <t>ヘルメット</t>
    <phoneticPr fontId="3"/>
  </si>
  <si>
    <t>ＰＦＤ</t>
    <phoneticPr fontId="3"/>
  </si>
  <si>
    <t>確実なTEL</t>
    <rPh sb="0" eb="2">
      <t>カクジツ</t>
    </rPh>
    <phoneticPr fontId="3"/>
  </si>
  <si>
    <t>担当者</t>
    <rPh sb="0" eb="3">
      <t>タントウシャ</t>
    </rPh>
    <phoneticPr fontId="3"/>
  </si>
  <si>
    <t>申込団体</t>
    <rPh sb="0" eb="2">
      <t>モウシコミ</t>
    </rPh>
    <rPh sb="2" eb="4">
      <t>ダンタイ</t>
    </rPh>
    <phoneticPr fontId="3"/>
  </si>
  <si>
    <t>返却日</t>
    <rPh sb="0" eb="2">
      <t>ヘンキャク</t>
    </rPh>
    <rPh sb="2" eb="3">
      <t>ビ</t>
    </rPh>
    <phoneticPr fontId="3"/>
  </si>
  <si>
    <t>発送日</t>
    <rPh sb="0" eb="2">
      <t>ハッソウ</t>
    </rPh>
    <rPh sb="2" eb="3">
      <t>ビ</t>
    </rPh>
    <phoneticPr fontId="3"/>
  </si>
  <si>
    <t>個数</t>
    <rPh sb="0" eb="2">
      <t>コスウ</t>
    </rPh>
    <phoneticPr fontId="3"/>
  </si>
  <si>
    <t>貸出希望期間</t>
    <rPh sb="0" eb="2">
      <t>カシダシ</t>
    </rPh>
    <rPh sb="2" eb="4">
      <t>キボウ</t>
    </rPh>
    <rPh sb="4" eb="6">
      <t>キカン</t>
    </rPh>
    <phoneticPr fontId="3"/>
  </si>
  <si>
    <t>申込日</t>
    <rPh sb="0" eb="2">
      <t>モウシコミ</t>
    </rPh>
    <rPh sb="2" eb="3">
      <t>ビ</t>
    </rPh>
    <phoneticPr fontId="3"/>
  </si>
  <si>
    <t>利用NO</t>
    <rPh sb="0" eb="2">
      <t>リヨウ</t>
    </rPh>
    <phoneticPr fontId="3"/>
  </si>
  <si>
    <t>発送元</t>
    <rPh sb="0" eb="3">
      <t>ハッソウモト</t>
    </rPh>
    <phoneticPr fontId="3"/>
  </si>
  <si>
    <t>進行状況</t>
    <rPh sb="0" eb="2">
      <t>シンコウ</t>
    </rPh>
    <rPh sb="2" eb="4">
      <t>ジョウキョウ</t>
    </rPh>
    <phoneticPr fontId="3"/>
  </si>
  <si>
    <t>受取方法</t>
    <rPh sb="0" eb="2">
      <t>ウケトリ</t>
    </rPh>
    <rPh sb="2" eb="4">
      <t>ホウホウ</t>
    </rPh>
    <phoneticPr fontId="3"/>
  </si>
  <si>
    <t>同意欄</t>
    <rPh sb="0" eb="2">
      <t>ドウイ</t>
    </rPh>
    <rPh sb="2" eb="3">
      <t>ラン</t>
    </rPh>
    <phoneticPr fontId="3"/>
  </si>
  <si>
    <t>○</t>
    <phoneticPr fontId="3"/>
  </si>
  <si>
    <t>×</t>
    <phoneticPr fontId="3"/>
  </si>
  <si>
    <t>同意される場合は、左記に「〇」を記入してください
（同意のない場合は貸し出しをお断りさせて頂きます。）</t>
    <rPh sb="0" eb="2">
      <t>ドウイ</t>
    </rPh>
    <rPh sb="5" eb="7">
      <t>バアイ</t>
    </rPh>
    <rPh sb="9" eb="11">
      <t>サキ</t>
    </rPh>
    <rPh sb="16" eb="18">
      <t>キニュウ</t>
    </rPh>
    <rPh sb="26" eb="28">
      <t>ドウイ</t>
    </rPh>
    <rPh sb="31" eb="33">
      <t>バアイ</t>
    </rPh>
    <rPh sb="34" eb="35">
      <t>カ</t>
    </rPh>
    <rPh sb="36" eb="37">
      <t>ダ</t>
    </rPh>
    <rPh sb="40" eb="41">
      <t>コトワ</t>
    </rPh>
    <rPh sb="45" eb="46">
      <t>イタダ</t>
    </rPh>
    <phoneticPr fontId="3"/>
  </si>
  <si>
    <t>発払
着払</t>
    <rPh sb="0" eb="1">
      <t>ハツ</t>
    </rPh>
    <rPh sb="1" eb="2">
      <t>バライ</t>
    </rPh>
    <rPh sb="3" eb="5">
      <t>チャクバライ</t>
    </rPh>
    <phoneticPr fontId="3"/>
  </si>
  <si>
    <t>E-mail   rental@rac.gr.jp</t>
    <phoneticPr fontId="3"/>
  </si>
  <si>
    <t xml:space="preserve">ライフジャケット等確認事項
</t>
    <rPh sb="8" eb="9">
      <t>トウ</t>
    </rPh>
    <rPh sb="9" eb="11">
      <t>カクニン</t>
    </rPh>
    <rPh sb="11" eb="13">
      <t>ジコウ</t>
    </rPh>
    <phoneticPr fontId="3"/>
  </si>
  <si>
    <t>資機材数量</t>
    <phoneticPr fontId="3"/>
  </si>
  <si>
    <t>座席シート
（６枚）</t>
    <rPh sb="0" eb="2">
      <t>ザセキ</t>
    </rPh>
    <rPh sb="8" eb="9">
      <t>マイ</t>
    </rPh>
    <phoneticPr fontId="3"/>
  </si>
  <si>
    <t>ポンプ
（２本）</t>
    <phoneticPr fontId="3"/>
  </si>
  <si>
    <t>パドル
（１０本）</t>
    <phoneticPr fontId="3"/>
  </si>
  <si>
    <t>お申込の数量が揃っているか確認した。</t>
    <rPh sb="1" eb="3">
      <t>モウシコミ</t>
    </rPh>
    <rPh sb="4" eb="6">
      <t>スウリョウ</t>
    </rPh>
    <rPh sb="7" eb="8">
      <t>ソロ</t>
    </rPh>
    <rPh sb="13" eb="15">
      <t>カクニン</t>
    </rPh>
    <phoneticPr fontId="3"/>
  </si>
  <si>
    <t>問い合わせ先</t>
    <rPh sb="0" eb="1">
      <t>ト</t>
    </rPh>
    <rPh sb="2" eb="3">
      <t>ア</t>
    </rPh>
    <rPh sb="5" eb="6">
      <t>サキ</t>
    </rPh>
    <phoneticPr fontId="3"/>
  </si>
  <si>
    <t>資機材返却先</t>
    <rPh sb="0" eb="3">
      <t>シキザイ</t>
    </rPh>
    <rPh sb="3" eb="5">
      <t>ヘンキャク</t>
    </rPh>
    <rPh sb="5" eb="6">
      <t>サキ</t>
    </rPh>
    <phoneticPr fontId="3"/>
  </si>
  <si>
    <t>NPO法人 川に学ぶ体験活動協議会</t>
    <rPh sb="3" eb="5">
      <t>ホウジン</t>
    </rPh>
    <rPh sb="6" eb="7">
      <t>カワ</t>
    </rPh>
    <rPh sb="8" eb="9">
      <t>マナ</t>
    </rPh>
    <rPh sb="10" eb="12">
      <t>タイケン</t>
    </rPh>
    <rPh sb="12" eb="14">
      <t>カツドウ</t>
    </rPh>
    <rPh sb="14" eb="17">
      <t>キョウギカイ</t>
    </rPh>
    <phoneticPr fontId="3"/>
  </si>
  <si>
    <t>〒114-0014 東京都北区田端1-11-1　勘五郎ビル104</t>
    <phoneticPr fontId="3"/>
  </si>
  <si>
    <r>
      <rPr>
        <sz val="9"/>
        <rFont val="ＭＳ Ｐゴシック"/>
        <family val="3"/>
        <charset val="128"/>
      </rPr>
      <t>〒</t>
    </r>
    <r>
      <rPr>
        <sz val="9"/>
        <rFont val="Verdana"/>
        <family val="2"/>
      </rPr>
      <t xml:space="preserve">300-1511 </t>
    </r>
    <r>
      <rPr>
        <sz val="9"/>
        <rFont val="ＭＳ Ｐゴシック"/>
        <family val="3"/>
        <charset val="128"/>
      </rPr>
      <t>茨城県取手市椚木</t>
    </r>
    <r>
      <rPr>
        <sz val="9"/>
        <rFont val="Verdana"/>
        <family val="2"/>
      </rPr>
      <t>49</t>
    </r>
    <rPh sb="10" eb="13">
      <t>イバラキケン</t>
    </rPh>
    <rPh sb="13" eb="15">
      <t>トリデ</t>
    </rPh>
    <rPh sb="15" eb="16">
      <t>シ</t>
    </rPh>
    <rPh sb="16" eb="18">
      <t>クヌギ</t>
    </rPh>
    <phoneticPr fontId="3"/>
  </si>
  <si>
    <r>
      <t>TEL</t>
    </r>
    <r>
      <rPr>
        <sz val="9"/>
        <rFont val="ＭＳ Ｐゴシック"/>
        <family val="3"/>
        <charset val="128"/>
      </rPr>
      <t>：</t>
    </r>
    <r>
      <rPr>
        <sz val="9"/>
        <rFont val="Verdana"/>
        <family val="2"/>
      </rPr>
      <t>03-5832-9841</t>
    </r>
    <r>
      <rPr>
        <sz val="9"/>
        <rFont val="ＭＳ Ｐゴシック"/>
        <family val="3"/>
        <charset val="128"/>
      </rPr>
      <t>　</t>
    </r>
    <r>
      <rPr>
        <sz val="9"/>
        <rFont val="Verdana"/>
        <family val="2"/>
      </rPr>
      <t>FAX</t>
    </r>
    <r>
      <rPr>
        <sz val="9"/>
        <rFont val="ＭＳ Ｐゴシック"/>
        <family val="3"/>
        <charset val="128"/>
      </rPr>
      <t>：</t>
    </r>
    <r>
      <rPr>
        <sz val="9"/>
        <rFont val="Verdana"/>
        <family val="2"/>
      </rPr>
      <t>03-6893-2642</t>
    </r>
    <phoneticPr fontId="3"/>
  </si>
  <si>
    <t>E-mail:rental@rac.gr.jp</t>
    <phoneticPr fontId="3"/>
  </si>
  <si>
    <r>
      <rPr>
        <sz val="9"/>
        <rFont val="ＭＳ Ｐゴシック"/>
        <family val="3"/>
        <charset val="128"/>
      </rPr>
      <t>火曜</t>
    </r>
    <r>
      <rPr>
        <sz val="9"/>
        <rFont val="Verdana"/>
        <family val="2"/>
      </rPr>
      <t xml:space="preserve"> </t>
    </r>
    <r>
      <rPr>
        <sz val="9"/>
        <rFont val="ＭＳ Ｐゴシック"/>
        <family val="3"/>
        <charset val="128"/>
      </rPr>
      <t>休館日</t>
    </r>
    <rPh sb="0" eb="2">
      <t>カヨウ</t>
    </rPh>
    <rPh sb="3" eb="5">
      <t>キュウカン</t>
    </rPh>
    <rPh sb="5" eb="6">
      <t>ヒ</t>
    </rPh>
    <phoneticPr fontId="3"/>
  </si>
  <si>
    <r>
      <rPr>
        <sz val="9"/>
        <rFont val="ＭＳ Ｐゴシック"/>
        <family val="3"/>
        <charset val="128"/>
      </rPr>
      <t>電話受付</t>
    </r>
    <r>
      <rPr>
        <sz val="9"/>
        <rFont val="Verdana"/>
        <family val="2"/>
      </rPr>
      <t>9</t>
    </r>
    <r>
      <rPr>
        <sz val="9"/>
        <rFont val="ＭＳ Ｐゴシック"/>
        <family val="3"/>
        <charset val="128"/>
      </rPr>
      <t>：</t>
    </r>
    <r>
      <rPr>
        <sz val="9"/>
        <rFont val="Verdana"/>
        <family val="2"/>
      </rPr>
      <t>00</t>
    </r>
    <r>
      <rPr>
        <sz val="9"/>
        <rFont val="ＭＳ Ｐゴシック"/>
        <family val="3"/>
        <charset val="128"/>
      </rPr>
      <t>～</t>
    </r>
    <r>
      <rPr>
        <sz val="9"/>
        <rFont val="Verdana"/>
        <family val="2"/>
      </rPr>
      <t>17</t>
    </r>
    <r>
      <rPr>
        <sz val="9"/>
        <rFont val="ＭＳ Ｐゴシック"/>
        <family val="3"/>
        <charset val="128"/>
      </rPr>
      <t>：</t>
    </r>
    <r>
      <rPr>
        <sz val="9"/>
        <rFont val="Verdana"/>
        <family val="2"/>
      </rPr>
      <t>00</t>
    </r>
    <rPh sb="0" eb="2">
      <t>デンワ</t>
    </rPh>
    <rPh sb="2" eb="4">
      <t>ウケツケ</t>
    </rPh>
    <phoneticPr fontId="3"/>
  </si>
  <si>
    <r>
      <rPr>
        <sz val="8"/>
        <color indexed="63"/>
        <rFont val="ＭＳ Ｐゴシック"/>
        <family val="3"/>
        <charset val="128"/>
      </rPr>
      <t>＊</t>
    </r>
    <r>
      <rPr>
        <sz val="8"/>
        <color indexed="63"/>
        <rFont val="Verdana"/>
        <family val="2"/>
      </rPr>
      <t xml:space="preserve"> </t>
    </r>
    <r>
      <rPr>
        <sz val="8"/>
        <color indexed="63"/>
        <rFont val="ＭＳ Ｐゴシック"/>
        <family val="3"/>
        <charset val="128"/>
      </rPr>
      <t>　資機材受取時の発送元にご返却下さい。</t>
    </r>
    <rPh sb="3" eb="6">
      <t>シキザイ</t>
    </rPh>
    <rPh sb="6" eb="8">
      <t>ウケトリ</t>
    </rPh>
    <rPh sb="8" eb="9">
      <t>ジ</t>
    </rPh>
    <rPh sb="10" eb="13">
      <t>ハッソウモト</t>
    </rPh>
    <rPh sb="15" eb="17">
      <t>ヘンキャク</t>
    </rPh>
    <rPh sb="17" eb="18">
      <t>クダ</t>
    </rPh>
    <phoneticPr fontId="3"/>
  </si>
  <si>
    <r>
      <rPr>
        <sz val="8"/>
        <color indexed="63"/>
        <rFont val="ＭＳ Ｐゴシック"/>
        <family val="3"/>
        <charset val="128"/>
      </rPr>
      <t>＊</t>
    </r>
    <r>
      <rPr>
        <sz val="8"/>
        <color indexed="63"/>
        <rFont val="Verdana"/>
        <family val="2"/>
      </rPr>
      <t xml:space="preserve"> </t>
    </r>
    <r>
      <rPr>
        <sz val="8"/>
        <color indexed="63"/>
        <rFont val="ＭＳ Ｐゴシック"/>
        <family val="3"/>
        <charset val="128"/>
      </rPr>
      <t>　「利用規約」は</t>
    </r>
    <r>
      <rPr>
        <sz val="8"/>
        <color indexed="63"/>
        <rFont val="Verdana"/>
        <family val="2"/>
      </rPr>
      <t>RAC</t>
    </r>
    <r>
      <rPr>
        <sz val="8"/>
        <color indexed="63"/>
        <rFont val="ＭＳ Ｐゴシック"/>
        <family val="3"/>
        <charset val="128"/>
      </rPr>
      <t>ホームページ（下記</t>
    </r>
    <r>
      <rPr>
        <sz val="8"/>
        <color indexed="63"/>
        <rFont val="Verdana"/>
        <family val="2"/>
      </rPr>
      <t>URL</t>
    </r>
    <r>
      <rPr>
        <sz val="8"/>
        <color indexed="63"/>
        <rFont val="ＭＳ Ｐゴシック"/>
        <family val="3"/>
        <charset val="128"/>
      </rPr>
      <t>参照）に掲載しています。</t>
    </r>
    <rPh sb="4" eb="6">
      <t>リヨウ</t>
    </rPh>
    <rPh sb="6" eb="8">
      <t>キヤク</t>
    </rPh>
    <rPh sb="20" eb="22">
      <t>カキ</t>
    </rPh>
    <rPh sb="25" eb="27">
      <t>サンショウ</t>
    </rPh>
    <rPh sb="29" eb="31">
      <t>ケイサイ</t>
    </rPh>
    <phoneticPr fontId="3"/>
  </si>
  <si>
    <r>
      <t>TEL</t>
    </r>
    <r>
      <rPr>
        <sz val="9"/>
        <rFont val="ＭＳ Ｐゴシック"/>
        <family val="3"/>
        <charset val="128"/>
      </rPr>
      <t>：</t>
    </r>
    <r>
      <rPr>
        <sz val="9"/>
        <rFont val="Verdana"/>
        <family val="2"/>
      </rPr>
      <t>0297-71-6520</t>
    </r>
    <r>
      <rPr>
        <sz val="9"/>
        <rFont val="ＭＳ Ｐゴシック"/>
        <family val="3"/>
        <charset val="128"/>
      </rPr>
      <t>　</t>
    </r>
    <r>
      <rPr>
        <sz val="9"/>
        <rFont val="Verdana"/>
        <family val="2"/>
      </rPr>
      <t>FAX</t>
    </r>
    <r>
      <rPr>
        <sz val="9"/>
        <rFont val="ＭＳ Ｐゴシック"/>
        <family val="3"/>
        <charset val="128"/>
      </rPr>
      <t>：</t>
    </r>
    <r>
      <rPr>
        <sz val="9"/>
        <rFont val="Verdana"/>
        <family val="2"/>
      </rPr>
      <t>0297-71-6522</t>
    </r>
    <phoneticPr fontId="3"/>
  </si>
  <si>
    <t>http://www.rac.gr.jp/10shop/images/kizairiyou_kisoku.pdf</t>
    <phoneticPr fontId="3"/>
  </si>
  <si>
    <t>到着時の数量が揃っているか確認した。</t>
    <rPh sb="0" eb="2">
      <t>トウチャク</t>
    </rPh>
    <rPh sb="2" eb="3">
      <t>ジ</t>
    </rPh>
    <rPh sb="4" eb="6">
      <t>スウリョウ</t>
    </rPh>
    <rPh sb="7" eb="8">
      <t>ソロ</t>
    </rPh>
    <rPh sb="13" eb="15">
      <t>カクニン</t>
    </rPh>
    <phoneticPr fontId="3"/>
  </si>
  <si>
    <t>水滴を取り、十分に乾燥させた</t>
    <phoneticPr fontId="3"/>
  </si>
  <si>
    <t>ＲＡＣから送られてきたキャリーバッグにきちんと収納した</t>
    <phoneticPr fontId="3"/>
  </si>
  <si>
    <r>
      <rPr>
        <sz val="9"/>
        <rFont val="ＭＳ Ｐゴシック"/>
        <family val="3"/>
        <charset val="128"/>
      </rPr>
      <t>土・日・祝</t>
    </r>
    <r>
      <rPr>
        <sz val="9"/>
        <rFont val="Verdana"/>
        <family val="2"/>
      </rPr>
      <t xml:space="preserve"> </t>
    </r>
    <r>
      <rPr>
        <sz val="9"/>
        <rFont val="ＭＳ Ｐゴシック"/>
        <family val="3"/>
        <charset val="128"/>
      </rPr>
      <t>休所日</t>
    </r>
    <r>
      <rPr>
        <sz val="9"/>
        <rFont val="Verdana"/>
        <family val="2"/>
      </rPr>
      <t xml:space="preserve"> </t>
    </r>
    <r>
      <rPr>
        <sz val="9"/>
        <rFont val="ＭＳ Ｐゴシック"/>
        <family val="3"/>
        <charset val="128"/>
      </rPr>
      <t>電話受付</t>
    </r>
    <r>
      <rPr>
        <sz val="9"/>
        <rFont val="Verdana"/>
        <family val="2"/>
      </rPr>
      <t>13</t>
    </r>
    <r>
      <rPr>
        <sz val="9"/>
        <rFont val="ＭＳ Ｐゴシック"/>
        <family val="3"/>
        <charset val="128"/>
      </rPr>
      <t>：</t>
    </r>
    <r>
      <rPr>
        <sz val="9"/>
        <rFont val="Verdana"/>
        <family val="2"/>
      </rPr>
      <t>00</t>
    </r>
    <r>
      <rPr>
        <sz val="9"/>
        <rFont val="ＭＳ Ｐゴシック"/>
        <family val="3"/>
        <charset val="128"/>
      </rPr>
      <t>～</t>
    </r>
    <r>
      <rPr>
        <sz val="9"/>
        <rFont val="Verdana"/>
        <family val="2"/>
      </rPr>
      <t>17</t>
    </r>
    <r>
      <rPr>
        <sz val="9"/>
        <rFont val="ＭＳ Ｐゴシック"/>
        <family val="3"/>
        <charset val="128"/>
      </rPr>
      <t>：</t>
    </r>
    <r>
      <rPr>
        <sz val="9"/>
        <rFont val="Verdana"/>
        <family val="2"/>
      </rPr>
      <t>00</t>
    </r>
    <rPh sb="7" eb="8">
      <t>ショ</t>
    </rPh>
    <phoneticPr fontId="3"/>
  </si>
  <si>
    <t>　Eボート使用後は本チェックシートに下記項目をチェックの上、返却の際に資機材に同封してお送り下さい。</t>
    <phoneticPr fontId="3"/>
  </si>
  <si>
    <t>資機材数量</t>
  </si>
  <si>
    <t>ライフジャケット（ＰＦＤ）</t>
  </si>
  <si>
    <t>着</t>
  </si>
  <si>
    <t>ヘルメット</t>
  </si>
  <si>
    <t>ＸＬサイズ</t>
  </si>
  <si>
    <t>コ</t>
  </si>
  <si>
    <t>Ｌｻイズ</t>
  </si>
  <si>
    <t>Ｍサイズ</t>
  </si>
  <si>
    <t>Ｓサイズ</t>
  </si>
  <si>
    <t>大人用
フリーサイズ</t>
  </si>
  <si>
    <t>子ども用
フリーサイズ</t>
  </si>
  <si>
    <t>子ども用ウェットスーツ
（フルスーツ・3mm）</t>
  </si>
  <si>
    <t>150 ㎝</t>
  </si>
  <si>
    <t>140㎝</t>
  </si>
  <si>
    <t>130㎝</t>
  </si>
  <si>
    <t>120㎝</t>
  </si>
  <si>
    <t>スローロープ</t>
  </si>
  <si>
    <t>15m版</t>
  </si>
  <si>
    <t>本</t>
  </si>
  <si>
    <t>20m版</t>
  </si>
  <si>
    <t>Ｅボート（Gタイプ）</t>
  </si>
  <si>
    <t>艇</t>
  </si>
  <si>
    <t>水道水ですすいだ。</t>
    <rPh sb="0" eb="3">
      <t>スイドウスイ</t>
    </rPh>
    <phoneticPr fontId="3"/>
  </si>
  <si>
    <t>スローロープが袋に適切にしまわれていることを確認した</t>
  </si>
  <si>
    <t>ご利用Ｎｏ</t>
    <rPh sb="1" eb="3">
      <t>リヨウ</t>
    </rPh>
    <phoneticPr fontId="3"/>
  </si>
  <si>
    <t>仮予約</t>
    <phoneticPr fontId="3"/>
  </si>
  <si>
    <r>
      <t>大人用</t>
    </r>
    <r>
      <rPr>
        <b/>
        <sz val="9"/>
        <color indexed="58"/>
        <rFont val="ＭＳ Ｐゴシック"/>
        <family val="3"/>
        <charset val="128"/>
      </rPr>
      <t xml:space="preserve">
（浮力7.5㎏）</t>
    </r>
    <rPh sb="0" eb="3">
      <t>オトナヨウ</t>
    </rPh>
    <rPh sb="5" eb="7">
      <t>フリョク</t>
    </rPh>
    <phoneticPr fontId="3"/>
  </si>
  <si>
    <r>
      <t>子ども用</t>
    </r>
    <r>
      <rPr>
        <b/>
        <sz val="9"/>
        <color indexed="58"/>
        <rFont val="ＭＳ Ｐゴシック"/>
        <family val="3"/>
        <charset val="128"/>
      </rPr>
      <t xml:space="preserve">
（浮力6㎏）</t>
    </r>
    <rPh sb="0" eb="1">
      <t>コ</t>
    </rPh>
    <rPh sb="3" eb="4">
      <t>ヨウ</t>
    </rPh>
    <rPh sb="6" eb="8">
      <t>フリョク</t>
    </rPh>
    <phoneticPr fontId="3"/>
  </si>
  <si>
    <r>
      <t xml:space="preserve">低学年用
</t>
    </r>
    <r>
      <rPr>
        <b/>
        <sz val="9"/>
        <color indexed="58"/>
        <rFont val="ＭＳ Ｐゴシック"/>
        <family val="3"/>
        <charset val="128"/>
      </rPr>
      <t>（浮力5㎏）</t>
    </r>
    <rPh sb="0" eb="3">
      <t>テイガクネン</t>
    </rPh>
    <rPh sb="3" eb="4">
      <t>ヨウ</t>
    </rPh>
    <rPh sb="6" eb="8">
      <t>フリョク</t>
    </rPh>
    <phoneticPr fontId="3"/>
  </si>
  <si>
    <r>
      <t>ＸＬサイズ</t>
    </r>
    <r>
      <rPr>
        <b/>
        <sz val="8.5"/>
        <color indexed="58"/>
        <rFont val="ＭＳ Ｐゴシック"/>
        <family val="3"/>
        <charset val="128"/>
      </rPr>
      <t xml:space="preserve">
</t>
    </r>
    <r>
      <rPr>
        <b/>
        <sz val="8"/>
        <color indexed="58"/>
        <rFont val="ＭＳ Ｐゴシック"/>
        <family val="3"/>
        <charset val="128"/>
      </rPr>
      <t>（60～62cm）</t>
    </r>
    <phoneticPr fontId="3"/>
  </si>
  <si>
    <r>
      <t>Ｌｻイズ</t>
    </r>
    <r>
      <rPr>
        <b/>
        <sz val="9"/>
        <color indexed="58"/>
        <rFont val="ＭＳ Ｐゴシック"/>
        <family val="3"/>
        <charset val="128"/>
      </rPr>
      <t xml:space="preserve">
</t>
    </r>
    <r>
      <rPr>
        <b/>
        <sz val="8"/>
        <color indexed="58"/>
        <rFont val="ＭＳ Ｐゴシック"/>
        <family val="3"/>
        <charset val="128"/>
      </rPr>
      <t>（58～60cm）</t>
    </r>
    <phoneticPr fontId="3"/>
  </si>
  <si>
    <r>
      <t xml:space="preserve">Ｍサイズ
</t>
    </r>
    <r>
      <rPr>
        <b/>
        <sz val="8"/>
        <color indexed="58"/>
        <rFont val="ＭＳ Ｐゴシック"/>
        <family val="3"/>
        <charset val="128"/>
      </rPr>
      <t>（56～58cm）</t>
    </r>
    <phoneticPr fontId="3"/>
  </si>
  <si>
    <r>
      <t>Ｓサイズ</t>
    </r>
    <r>
      <rPr>
        <b/>
        <sz val="8"/>
        <color indexed="58"/>
        <rFont val="ＭＳ Ｐゴシック"/>
        <family val="3"/>
        <charset val="128"/>
      </rPr>
      <t xml:space="preserve">
（54～56cm）</t>
    </r>
    <phoneticPr fontId="3"/>
  </si>
  <si>
    <t>150 ㎝</t>
    <phoneticPr fontId="3"/>
  </si>
  <si>
    <t>大人用
フリーサイズ
（55～62cm）</t>
    <rPh sb="0" eb="2">
      <t>オトナ</t>
    </rPh>
    <rPh sb="2" eb="3">
      <t>ヨウ</t>
    </rPh>
    <phoneticPr fontId="3"/>
  </si>
  <si>
    <r>
      <t xml:space="preserve">子ども用ウェットスーツ
</t>
    </r>
    <r>
      <rPr>
        <b/>
        <sz val="9"/>
        <color indexed="58"/>
        <rFont val="ＭＳ Ｐゴシック"/>
        <family val="3"/>
        <charset val="128"/>
      </rPr>
      <t>（フルスーツ・3mm）</t>
    </r>
    <rPh sb="0" eb="1">
      <t>コ</t>
    </rPh>
    <rPh sb="3" eb="4">
      <t>ヨウ</t>
    </rPh>
    <phoneticPr fontId="3"/>
  </si>
  <si>
    <t>ライフジャケット
（ＰＦＤ）</t>
    <phoneticPr fontId="3"/>
  </si>
  <si>
    <t>ご利用開始日</t>
    <rPh sb="1" eb="3">
      <t>リヨウ</t>
    </rPh>
    <rPh sb="3" eb="5">
      <t>カイシ</t>
    </rPh>
    <phoneticPr fontId="3"/>
  </si>
  <si>
    <r>
      <t>　※原則として　</t>
    </r>
    <r>
      <rPr>
        <b/>
        <sz val="10"/>
        <rFont val="ＭＳ Ｐゴシック"/>
        <family val="3"/>
        <charset val="128"/>
      </rPr>
      <t>「着払」　</t>
    </r>
    <r>
      <rPr>
        <sz val="10"/>
        <rFont val="ＭＳ Ｐゴシック"/>
        <family val="3"/>
        <charset val="128"/>
      </rPr>
      <t>での発送となります。電話相談の上「発払」、「引取」も選択可能です。</t>
    </r>
    <rPh sb="2" eb="4">
      <t>ゲンソク</t>
    </rPh>
    <rPh sb="15" eb="17">
      <t>ハッソウ</t>
    </rPh>
    <rPh sb="23" eb="25">
      <t>デンワ</t>
    </rPh>
    <rPh sb="25" eb="27">
      <t>ソウダン</t>
    </rPh>
    <rPh sb="28" eb="29">
      <t>ウエ</t>
    </rPh>
    <rPh sb="30" eb="31">
      <t>ハツ</t>
    </rPh>
    <rPh sb="31" eb="32">
      <t>バラ</t>
    </rPh>
    <rPh sb="35" eb="37">
      <t>ヒキトリ</t>
    </rPh>
    <rPh sb="39" eb="41">
      <t>センタク</t>
    </rPh>
    <rPh sb="41" eb="43">
      <t>カノウ</t>
    </rPh>
    <phoneticPr fontId="3"/>
  </si>
  <si>
    <r>
      <t>　　</t>
    </r>
    <r>
      <rPr>
        <b/>
        <sz val="8"/>
        <color rgb="FFFF0000"/>
        <rFont val="ＭＳ Ｐゴシック"/>
        <family val="3"/>
        <charset val="128"/>
      </rPr>
      <t>手順２＿</t>
    </r>
    <r>
      <rPr>
        <sz val="10"/>
        <rFont val="ＭＳ Ｐゴシック"/>
        <family val="3"/>
        <charset val="128"/>
      </rPr>
      <t>↑データベース「利用ＮＯ」をコピペ</t>
    </r>
    <rPh sb="2" eb="4">
      <t>テジュン</t>
    </rPh>
    <rPh sb="14" eb="16">
      <t>リヨウ</t>
    </rPh>
    <phoneticPr fontId="3"/>
  </si>
  <si>
    <r>
      <t>　　</t>
    </r>
    <r>
      <rPr>
        <b/>
        <sz val="8"/>
        <color rgb="FFFF0000"/>
        <rFont val="ＭＳ Ｐゴシック"/>
        <family val="3"/>
        <charset val="128"/>
      </rPr>
      <t>手順5＿</t>
    </r>
    <r>
      <rPr>
        <sz val="10"/>
        <rFont val="ＭＳ Ｐゴシック"/>
        <family val="3"/>
        <charset val="128"/>
      </rPr>
      <t>↑手順４で貼付けたモノをそのままコピー：</t>
    </r>
    <r>
      <rPr>
        <b/>
        <sz val="12"/>
        <color rgb="FF0070C0"/>
        <rFont val="ＭＳ Ｐゴシック"/>
        <family val="3"/>
        <charset val="128"/>
      </rPr>
      <t>Ｃｔｒｌ+Ｃ</t>
    </r>
    <r>
      <rPr>
        <sz val="9"/>
        <rFont val="ＭＳ Ｐゴシック"/>
        <family val="3"/>
        <charset val="128"/>
      </rPr>
      <t/>
    </r>
    <rPh sb="7" eb="9">
      <t>テジュン</t>
    </rPh>
    <rPh sb="11" eb="12">
      <t>ハ</t>
    </rPh>
    <rPh sb="12" eb="13">
      <t>ツ</t>
    </rPh>
    <phoneticPr fontId="3"/>
  </si>
  <si>
    <r>
      <t>　　</t>
    </r>
    <r>
      <rPr>
        <b/>
        <sz val="8"/>
        <color rgb="FFFF0000"/>
        <rFont val="ＭＳ Ｐゴシック"/>
        <family val="3"/>
        <charset val="128"/>
      </rPr>
      <t>手順３＿</t>
    </r>
    <r>
      <rPr>
        <sz val="10"/>
        <rFont val="ＭＳ Ｐゴシック"/>
        <family val="3"/>
        <charset val="128"/>
      </rPr>
      <t>↑「４」行目を　</t>
    </r>
    <r>
      <rPr>
        <b/>
        <sz val="12"/>
        <color rgb="FF0070C0"/>
        <rFont val="ＭＳ Ｐゴシック"/>
        <family val="3"/>
        <charset val="128"/>
      </rPr>
      <t>一行丸々コピー：Ｃｔｒｌ+Ｃ</t>
    </r>
    <r>
      <rPr>
        <sz val="9"/>
        <rFont val="ＭＳ Ｐゴシック"/>
        <family val="3"/>
        <charset val="128"/>
      </rPr>
      <t>　</t>
    </r>
    <r>
      <rPr>
        <sz val="8"/>
        <rFont val="ＭＳ Ｐゴシック"/>
        <family val="3"/>
        <charset val="128"/>
      </rPr>
      <t>（※行番号を選択、コピーすればＯＫ！）</t>
    </r>
    <rPh sb="10" eb="12">
      <t>ギョウメ</t>
    </rPh>
    <rPh sb="14" eb="16">
      <t>イッコウ</t>
    </rPh>
    <rPh sb="16" eb="18">
      <t>マルマル</t>
    </rPh>
    <phoneticPr fontId="3"/>
  </si>
  <si>
    <r>
      <t>　　</t>
    </r>
    <r>
      <rPr>
        <b/>
        <sz val="8"/>
        <color rgb="FFFF0000"/>
        <rFont val="ＭＳ Ｐゴシック"/>
        <family val="3"/>
        <charset val="128"/>
      </rPr>
      <t>手順4＿</t>
    </r>
    <r>
      <rPr>
        <sz val="10"/>
        <rFont val="ＭＳ Ｐゴシック"/>
        <family val="3"/>
        <charset val="128"/>
      </rPr>
      <t>↓「8」行目を選択し、値貼付けショートカット：</t>
    </r>
    <r>
      <rPr>
        <b/>
        <sz val="12"/>
        <color rgb="FF0070C0"/>
        <rFont val="ＭＳ Ｐゴシック"/>
        <family val="3"/>
        <charset val="128"/>
      </rPr>
      <t>Alt+4</t>
    </r>
    <r>
      <rPr>
        <sz val="9"/>
        <rFont val="ＭＳ Ｐゴシック"/>
        <family val="3"/>
        <charset val="128"/>
      </rPr>
      <t>　</t>
    </r>
    <r>
      <rPr>
        <sz val="8"/>
        <rFont val="ＭＳ Ｐゴシック"/>
        <family val="3"/>
        <charset val="128"/>
      </rPr>
      <t>（ooiPC、senPC限定技　※行番号を選択、Alt+4すればＯＫ！）　　</t>
    </r>
    <r>
      <rPr>
        <sz val="10"/>
        <color rgb="FFFF0000"/>
        <rFont val="ＭＳ Ｐゴシック"/>
        <family val="3"/>
        <charset val="128"/>
      </rPr>
      <t>※注！　Alt+「4」です！　Alt+「F4」ではないですよ！！！</t>
    </r>
    <rPh sb="10" eb="12">
      <t>ギョウメ</t>
    </rPh>
    <rPh sb="13" eb="15">
      <t>センタク</t>
    </rPh>
    <rPh sb="17" eb="18">
      <t>アタイ</t>
    </rPh>
    <rPh sb="47" eb="49">
      <t>ゲンテイ</t>
    </rPh>
    <rPh sb="49" eb="50">
      <t>ワザ</t>
    </rPh>
    <rPh sb="74" eb="75">
      <t>チュウ</t>
    </rPh>
    <phoneticPr fontId="3"/>
  </si>
  <si>
    <t>子ども用
（46～54cm）</t>
    <rPh sb="0" eb="1">
      <t>コ</t>
    </rPh>
    <rPh sb="3" eb="4">
      <t>ヨウ</t>
    </rPh>
    <phoneticPr fontId="3"/>
  </si>
  <si>
    <r>
      <t xml:space="preserve">幼児用
</t>
    </r>
    <r>
      <rPr>
        <b/>
        <sz val="9"/>
        <color indexed="58"/>
        <rFont val="ＭＳ Ｐゴシック"/>
        <family val="3"/>
        <charset val="128"/>
      </rPr>
      <t>（浮力2.1㎏）</t>
    </r>
    <rPh sb="0" eb="2">
      <t>ヨウジ</t>
    </rPh>
    <rPh sb="2" eb="3">
      <t>ヨウ</t>
    </rPh>
    <rPh sb="5" eb="7">
      <t>フリョク</t>
    </rPh>
    <phoneticPr fontId="3"/>
  </si>
  <si>
    <r>
      <t xml:space="preserve">大人用
</t>
    </r>
    <r>
      <rPr>
        <b/>
        <sz val="9"/>
        <color indexed="58"/>
        <rFont val="ＭＳ Ｐゴシック"/>
        <family val="3"/>
        <charset val="128"/>
      </rPr>
      <t>（浮力7.5㎏）</t>
    </r>
    <rPh sb="0" eb="3">
      <t>オトナヨウ</t>
    </rPh>
    <rPh sb="5" eb="7">
      <t>フリョク</t>
    </rPh>
    <phoneticPr fontId="3"/>
  </si>
  <si>
    <r>
      <t xml:space="preserve">子ども用
</t>
    </r>
    <r>
      <rPr>
        <b/>
        <sz val="9"/>
        <color indexed="58"/>
        <rFont val="ＭＳ Ｐゴシック"/>
        <family val="3"/>
        <charset val="128"/>
      </rPr>
      <t>（浮力6㎏）</t>
    </r>
    <rPh sb="0" eb="1">
      <t>コ</t>
    </rPh>
    <rPh sb="3" eb="4">
      <t>ヨウ</t>
    </rPh>
    <rPh sb="6" eb="8">
      <t>フリョク</t>
    </rPh>
    <phoneticPr fontId="3"/>
  </si>
  <si>
    <r>
      <t xml:space="preserve">幼児用
</t>
    </r>
    <r>
      <rPr>
        <b/>
        <sz val="9"/>
        <color indexed="58"/>
        <rFont val="ＭＳ Ｐゴシック"/>
        <family val="3"/>
        <charset val="128"/>
      </rPr>
      <t>（浮力2.1㎏）</t>
    </r>
    <rPh sb="0" eb="2">
      <t>ヨウジ</t>
    </rPh>
    <phoneticPr fontId="3"/>
  </si>
  <si>
    <r>
      <t xml:space="preserve">低学年用
</t>
    </r>
    <r>
      <rPr>
        <b/>
        <sz val="9"/>
        <color indexed="58"/>
        <rFont val="ＭＳ Ｐゴシック"/>
        <family val="3"/>
        <charset val="128"/>
      </rPr>
      <t>（浮力5㎏）</t>
    </r>
    <phoneticPr fontId="3"/>
  </si>
  <si>
    <r>
      <t xml:space="preserve">子ども用
</t>
    </r>
    <r>
      <rPr>
        <b/>
        <sz val="9"/>
        <color indexed="58"/>
        <rFont val="ＭＳ Ｐゴシック"/>
        <family val="3"/>
        <charset val="128"/>
      </rPr>
      <t>（浮力6㎏）</t>
    </r>
    <phoneticPr fontId="3"/>
  </si>
  <si>
    <r>
      <t xml:space="preserve">大人用
</t>
    </r>
    <r>
      <rPr>
        <b/>
        <sz val="9"/>
        <color indexed="58"/>
        <rFont val="ＭＳ Ｐゴシック"/>
        <family val="3"/>
        <charset val="128"/>
      </rPr>
      <t>（浮力7.5㎏）</t>
    </r>
    <phoneticPr fontId="3"/>
  </si>
  <si>
    <t>幼児用</t>
    <rPh sb="0" eb="2">
      <t>ヨウジ</t>
    </rPh>
    <rPh sb="2" eb="3">
      <t>ヨウ</t>
    </rPh>
    <phoneticPr fontId="3"/>
  </si>
  <si>
    <t>追加
パドル</t>
    <rPh sb="0" eb="2">
      <t>ツイカ</t>
    </rPh>
    <phoneticPr fontId="3"/>
  </si>
  <si>
    <t>追加
子ども用パドル</t>
    <rPh sb="0" eb="2">
      <t>ツイカ</t>
    </rPh>
    <rPh sb="3" eb="4">
      <t>コ</t>
    </rPh>
    <rPh sb="6" eb="7">
      <t>ヨウ</t>
    </rPh>
    <phoneticPr fontId="3"/>
  </si>
  <si>
    <r>
      <t>追加</t>
    </r>
    <r>
      <rPr>
        <sz val="8"/>
        <rFont val="ＭＳ Ｐゴシック"/>
        <family val="3"/>
        <charset val="128"/>
      </rPr>
      <t>大人パドル</t>
    </r>
    <rPh sb="0" eb="2">
      <t>ツイカ</t>
    </rPh>
    <rPh sb="2" eb="4">
      <t>オトナ</t>
    </rPh>
    <phoneticPr fontId="3"/>
  </si>
  <si>
    <r>
      <rPr>
        <sz val="6"/>
        <rFont val="ＭＳ Ｐゴシック"/>
        <family val="3"/>
        <charset val="128"/>
      </rPr>
      <t>追加</t>
    </r>
    <r>
      <rPr>
        <sz val="8"/>
        <rFont val="ＭＳ Ｐゴシック"/>
        <family val="3"/>
        <charset val="128"/>
      </rPr>
      <t>子どもパドル</t>
    </r>
    <rPh sb="0" eb="2">
      <t>ツイカ</t>
    </rPh>
    <rPh sb="2" eb="3">
      <t>コ</t>
    </rPh>
    <phoneticPr fontId="3"/>
  </si>
  <si>
    <t>本</t>
    <rPh sb="0" eb="1">
      <t>ホン</t>
    </rPh>
    <phoneticPr fontId="3"/>
  </si>
  <si>
    <t>（ポンプ、パドル10本付）</t>
    <phoneticPr fontId="3"/>
  </si>
  <si>
    <t>Ｍサイズ</t>
    <phoneticPr fontId="3"/>
  </si>
  <si>
    <t xml:space="preserve">ライフジャケット/
スローロープ等
確認事項
</t>
    <rPh sb="16" eb="17">
      <t>トウ</t>
    </rPh>
    <rPh sb="19" eb="21">
      <t>カクニン</t>
    </rPh>
    <rPh sb="21" eb="23">
      <t>ジコウ</t>
    </rPh>
    <phoneticPr fontId="3"/>
  </si>
  <si>
    <t>ライフジャケットの笛がついているか確認した。（最初から笛が付いていない物もあり）</t>
    <rPh sb="9" eb="10">
      <t>フエ</t>
    </rPh>
    <rPh sb="17" eb="19">
      <t>カクニン</t>
    </rPh>
    <rPh sb="23" eb="25">
      <t>サイショ</t>
    </rPh>
    <rPh sb="27" eb="28">
      <t>フエ</t>
    </rPh>
    <rPh sb="29" eb="30">
      <t>ツ</t>
    </rPh>
    <rPh sb="35" eb="36">
      <t>モノ</t>
    </rPh>
    <phoneticPr fontId="3"/>
  </si>
  <si>
    <t>ライフジャケットの笛がついているか確認した。（最初から笛が付いていない物もあり）</t>
    <phoneticPr fontId="3"/>
  </si>
  <si>
    <r>
      <t>（目安）　合 計 額</t>
    </r>
    <r>
      <rPr>
        <b/>
        <sz val="8"/>
        <rFont val="ＭＳ Ｐゴシック"/>
        <family val="3"/>
        <charset val="128"/>
      </rPr>
      <t xml:space="preserve"> </t>
    </r>
    <r>
      <rPr>
        <sz val="8"/>
        <rFont val="ＭＳ Ｐゴシック"/>
        <family val="3"/>
        <charset val="128"/>
      </rPr>
      <t>（税込）</t>
    </r>
    <r>
      <rPr>
        <b/>
        <sz val="11"/>
        <rFont val="ＭＳ Ｐゴシック"/>
        <family val="3"/>
        <charset val="128"/>
      </rPr>
      <t>　：　</t>
    </r>
    <rPh sb="1" eb="3">
      <t>メヤス</t>
    </rPh>
    <rPh sb="12" eb="14">
      <t>ゼイコミ</t>
    </rPh>
    <phoneticPr fontId="3"/>
  </si>
  <si>
    <t>追加
パドル</t>
    <phoneticPr fontId="3"/>
  </si>
  <si>
    <t>追加
子ども用パドル</t>
    <phoneticPr fontId="3"/>
  </si>
  <si>
    <r>
      <t>e-mail　　</t>
    </r>
    <r>
      <rPr>
        <sz val="11"/>
        <color rgb="FF003300"/>
        <rFont val="ＭＳ Ｐゴシック"/>
        <family val="3"/>
        <charset val="128"/>
      </rPr>
      <t>（ＦＡＸ）</t>
    </r>
    <phoneticPr fontId="3"/>
  </si>
  <si>
    <t>●小貝</t>
    <rPh sb="1" eb="2">
      <t>コ</t>
    </rPh>
    <rPh sb="2" eb="3">
      <t>カイ</t>
    </rPh>
    <phoneticPr fontId="3"/>
  </si>
  <si>
    <t>■RAC</t>
    <phoneticPr fontId="3"/>
  </si>
  <si>
    <t>▲熊本</t>
    <rPh sb="1" eb="3">
      <t>クマモト</t>
    </rPh>
    <phoneticPr fontId="3"/>
  </si>
  <si>
    <t>○岩手</t>
    <rPh sb="1" eb="3">
      <t>イワテ</t>
    </rPh>
    <phoneticPr fontId="3"/>
  </si>
  <si>
    <t>◇北海道</t>
    <rPh sb="1" eb="4">
      <t>ホッカイドウ</t>
    </rPh>
    <phoneticPr fontId="3"/>
  </si>
  <si>
    <t>▽北九州</t>
    <rPh sb="1" eb="4">
      <t>キタキュウシュウ</t>
    </rPh>
    <phoneticPr fontId="3"/>
  </si>
  <si>
    <t>仮押え</t>
    <rPh sb="0" eb="1">
      <t>カリ</t>
    </rPh>
    <rPh sb="1" eb="2">
      <t>オサ</t>
    </rPh>
    <phoneticPr fontId="3"/>
  </si>
  <si>
    <t>キャン待ち</t>
    <rPh sb="3" eb="4">
      <t>マ</t>
    </rPh>
    <phoneticPr fontId="3"/>
  </si>
  <si>
    <r>
      <t>NPO</t>
    </r>
    <r>
      <rPr>
        <sz val="9"/>
        <rFont val="ＭＳ Ｐゴシック"/>
        <family val="3"/>
        <charset val="128"/>
      </rPr>
      <t>法人</t>
    </r>
    <r>
      <rPr>
        <sz val="9"/>
        <rFont val="Verdana"/>
        <family val="2"/>
      </rPr>
      <t xml:space="preserve"> </t>
    </r>
    <r>
      <rPr>
        <sz val="9"/>
        <rFont val="ＭＳ Ｐゴシック"/>
        <family val="3"/>
        <charset val="128"/>
      </rPr>
      <t>川に学ぶ体験活動協議会</t>
    </r>
    <rPh sb="3" eb="5">
      <t>ホウジン</t>
    </rPh>
    <rPh sb="6" eb="7">
      <t>カワ</t>
    </rPh>
    <rPh sb="8" eb="9">
      <t>マナ</t>
    </rPh>
    <rPh sb="10" eb="12">
      <t>タイケン</t>
    </rPh>
    <rPh sb="12" eb="14">
      <t>カツドウ</t>
    </rPh>
    <rPh sb="14" eb="17">
      <t>キョウギカイ</t>
    </rPh>
    <phoneticPr fontId="3"/>
  </si>
  <si>
    <t>〒114-0014 東京都北区田端1-11-1　勘五郎ビル104</t>
    <phoneticPr fontId="3"/>
  </si>
  <si>
    <r>
      <t>TEL</t>
    </r>
    <r>
      <rPr>
        <sz val="9"/>
        <rFont val="ＭＳ Ｐゴシック"/>
        <family val="3"/>
        <charset val="128"/>
      </rPr>
      <t>：</t>
    </r>
    <r>
      <rPr>
        <sz val="9"/>
        <rFont val="Verdana"/>
        <family val="2"/>
      </rPr>
      <t>03-5832-9841</t>
    </r>
    <r>
      <rPr>
        <sz val="9"/>
        <rFont val="ＭＳ Ｐゴシック"/>
        <family val="3"/>
        <charset val="128"/>
      </rPr>
      <t>　</t>
    </r>
    <r>
      <rPr>
        <sz val="9"/>
        <rFont val="Verdana"/>
        <family val="2"/>
      </rPr>
      <t>FAX</t>
    </r>
    <r>
      <rPr>
        <sz val="9"/>
        <rFont val="ＭＳ Ｐゴシック"/>
        <family val="3"/>
        <charset val="128"/>
      </rPr>
      <t>：</t>
    </r>
    <r>
      <rPr>
        <sz val="9"/>
        <rFont val="Verdana"/>
        <family val="2"/>
      </rPr>
      <t>03-6893-2642</t>
    </r>
    <phoneticPr fontId="3"/>
  </si>
  <si>
    <t>E-mail:rental@rac.gr.jp</t>
    <phoneticPr fontId="3"/>
  </si>
  <si>
    <r>
      <rPr>
        <sz val="9"/>
        <rFont val="ＭＳ Ｐゴシック"/>
        <family val="3"/>
        <charset val="128"/>
      </rPr>
      <t>土・日・祝</t>
    </r>
    <r>
      <rPr>
        <sz val="9"/>
        <rFont val="Verdana"/>
        <family val="2"/>
      </rPr>
      <t xml:space="preserve"> </t>
    </r>
    <r>
      <rPr>
        <sz val="9"/>
        <rFont val="ＭＳ Ｐゴシック"/>
        <family val="3"/>
        <charset val="128"/>
      </rPr>
      <t>休館日</t>
    </r>
    <r>
      <rPr>
        <sz val="9"/>
        <rFont val="Verdana"/>
        <family val="2"/>
      </rPr>
      <t xml:space="preserve"> </t>
    </r>
    <r>
      <rPr>
        <sz val="9"/>
        <rFont val="ＭＳ Ｐゴシック"/>
        <family val="3"/>
        <charset val="128"/>
      </rPr>
      <t>電話受付</t>
    </r>
    <r>
      <rPr>
        <sz val="9"/>
        <rFont val="Verdana"/>
        <family val="2"/>
      </rPr>
      <t>13</t>
    </r>
    <r>
      <rPr>
        <sz val="9"/>
        <rFont val="ＭＳ Ｐゴシック"/>
        <family val="3"/>
        <charset val="128"/>
      </rPr>
      <t>：</t>
    </r>
    <r>
      <rPr>
        <sz val="9"/>
        <rFont val="Verdana"/>
        <family val="2"/>
      </rPr>
      <t>00</t>
    </r>
    <r>
      <rPr>
        <sz val="9"/>
        <rFont val="ＭＳ Ｐゴシック"/>
        <family val="3"/>
        <charset val="128"/>
      </rPr>
      <t>～</t>
    </r>
    <r>
      <rPr>
        <sz val="9"/>
        <rFont val="Verdana"/>
        <family val="2"/>
      </rPr>
      <t>17</t>
    </r>
    <r>
      <rPr>
        <sz val="9"/>
        <rFont val="ＭＳ Ｐゴシック"/>
        <family val="3"/>
        <charset val="128"/>
      </rPr>
      <t>：</t>
    </r>
    <r>
      <rPr>
        <sz val="9"/>
        <rFont val="Verdana"/>
        <family val="2"/>
      </rPr>
      <t>00</t>
    </r>
    <phoneticPr fontId="3"/>
  </si>
  <si>
    <t>土・日・祝 休館日 電話受付13：00～17：00</t>
    <rPh sb="0" eb="1">
      <t>ツチ</t>
    </rPh>
    <rPh sb="2" eb="3">
      <t>ヒ</t>
    </rPh>
    <rPh sb="4" eb="5">
      <t>シュク</t>
    </rPh>
    <rPh sb="6" eb="9">
      <t>キュウカンビ</t>
    </rPh>
    <rPh sb="10" eb="12">
      <t>デンワ</t>
    </rPh>
    <rPh sb="12" eb="14">
      <t>ウケツケ</t>
    </rPh>
    <phoneticPr fontId="3"/>
  </si>
  <si>
    <r>
      <t>NPO</t>
    </r>
    <r>
      <rPr>
        <sz val="9"/>
        <rFont val="ＭＳ Ｐゴシック"/>
        <family val="3"/>
        <charset val="128"/>
      </rPr>
      <t>法人みずのとらベル隊</t>
    </r>
    <r>
      <rPr>
        <sz val="9"/>
        <rFont val="Verdana"/>
        <family val="2"/>
      </rPr>
      <t xml:space="preserve"> </t>
    </r>
    <r>
      <rPr>
        <sz val="9"/>
        <rFont val="ＭＳ Ｐゴシック"/>
        <family val="3"/>
        <charset val="128"/>
      </rPr>
      <t>気付　</t>
    </r>
    <r>
      <rPr>
        <sz val="9"/>
        <rFont val="Verdana"/>
        <family val="2"/>
      </rPr>
      <t>NPO</t>
    </r>
    <r>
      <rPr>
        <sz val="9"/>
        <rFont val="ＭＳ Ｐゴシック"/>
        <family val="3"/>
        <charset val="128"/>
      </rPr>
      <t>法人川に学ぶ体験活動協議会</t>
    </r>
    <rPh sb="3" eb="5">
      <t>ホウジン</t>
    </rPh>
    <rPh sb="12" eb="13">
      <t>タイ</t>
    </rPh>
    <rPh sb="14" eb="16">
      <t>キヅケ</t>
    </rPh>
    <rPh sb="20" eb="22">
      <t>ホウジン</t>
    </rPh>
    <rPh sb="22" eb="23">
      <t>カワ</t>
    </rPh>
    <rPh sb="24" eb="25">
      <t>マナ</t>
    </rPh>
    <rPh sb="26" eb="28">
      <t>タイケン</t>
    </rPh>
    <rPh sb="28" eb="30">
      <t>カツドウ</t>
    </rPh>
    <rPh sb="30" eb="33">
      <t>キョウギカイ</t>
    </rPh>
    <phoneticPr fontId="3"/>
  </si>
  <si>
    <r>
      <rPr>
        <sz val="9"/>
        <rFont val="ＭＳ Ｐゴシック"/>
        <family val="3"/>
        <charset val="128"/>
      </rPr>
      <t>〒</t>
    </r>
    <r>
      <rPr>
        <sz val="9"/>
        <rFont val="Verdana"/>
        <family val="2"/>
      </rPr>
      <t>862</t>
    </r>
    <r>
      <rPr>
        <sz val="9"/>
        <rFont val="ＭＳ Ｐゴシック"/>
        <family val="3"/>
        <charset val="128"/>
      </rPr>
      <t>‐</t>
    </r>
    <r>
      <rPr>
        <sz val="9"/>
        <rFont val="Verdana"/>
        <family val="2"/>
      </rPr>
      <t xml:space="preserve">0933 </t>
    </r>
    <r>
      <rPr>
        <sz val="9"/>
        <rFont val="ＭＳ Ｐゴシック"/>
        <family val="3"/>
        <charset val="128"/>
      </rPr>
      <t>熊本県熊本市東区小峯</t>
    </r>
    <r>
      <rPr>
        <sz val="9"/>
        <rFont val="Verdana"/>
        <family val="2"/>
      </rPr>
      <t>2-5-63</t>
    </r>
    <rPh sb="10" eb="12">
      <t>クマモト</t>
    </rPh>
    <rPh sb="12" eb="13">
      <t>ケン</t>
    </rPh>
    <rPh sb="13" eb="16">
      <t>クマモトシ</t>
    </rPh>
    <rPh sb="16" eb="18">
      <t>ヒガシク</t>
    </rPh>
    <rPh sb="18" eb="20">
      <t>コミネ</t>
    </rPh>
    <phoneticPr fontId="3"/>
  </si>
  <si>
    <r>
      <t>TEL</t>
    </r>
    <r>
      <rPr>
        <sz val="9"/>
        <rFont val="ＭＳ Ｐゴシック"/>
        <family val="3"/>
        <charset val="128"/>
      </rPr>
      <t>：</t>
    </r>
    <r>
      <rPr>
        <sz val="9"/>
        <rFont val="Verdana"/>
        <family val="2"/>
      </rPr>
      <t>090-2584-6005</t>
    </r>
    <phoneticPr fontId="3"/>
  </si>
  <si>
    <r>
      <rPr>
        <sz val="9"/>
        <rFont val="ＭＳ Ｐゴシック"/>
        <family val="3"/>
        <charset val="128"/>
      </rPr>
      <t>電話受付</t>
    </r>
    <r>
      <rPr>
        <sz val="9"/>
        <rFont val="Verdana"/>
        <family val="2"/>
      </rPr>
      <t>9</t>
    </r>
    <r>
      <rPr>
        <sz val="9"/>
        <rFont val="ＭＳ Ｐゴシック"/>
        <family val="3"/>
        <charset val="128"/>
      </rPr>
      <t>：</t>
    </r>
    <r>
      <rPr>
        <sz val="9"/>
        <rFont val="Verdana"/>
        <family val="2"/>
      </rPr>
      <t>00</t>
    </r>
    <r>
      <rPr>
        <sz val="9"/>
        <rFont val="ＭＳ Ｐゴシック"/>
        <family val="3"/>
        <charset val="128"/>
      </rPr>
      <t>～</t>
    </r>
    <r>
      <rPr>
        <sz val="9"/>
        <rFont val="Verdana"/>
        <family val="2"/>
      </rPr>
      <t>17</t>
    </r>
    <r>
      <rPr>
        <sz val="9"/>
        <rFont val="ＭＳ Ｐゴシック"/>
        <family val="3"/>
        <charset val="128"/>
      </rPr>
      <t>：</t>
    </r>
    <r>
      <rPr>
        <sz val="9"/>
        <rFont val="Verdana"/>
        <family val="2"/>
      </rPr>
      <t>00</t>
    </r>
    <phoneticPr fontId="3"/>
  </si>
  <si>
    <t>〒023-0403　岩手県奥州市胆沢若柳字馬留81-1</t>
    <phoneticPr fontId="3"/>
  </si>
  <si>
    <r>
      <t>TEL</t>
    </r>
    <r>
      <rPr>
        <sz val="9"/>
        <rFont val="ＭＳ Ｐゴシック"/>
        <family val="3"/>
        <charset val="128"/>
      </rPr>
      <t>：</t>
    </r>
    <r>
      <rPr>
        <sz val="9"/>
        <rFont val="Verdana"/>
        <family val="2"/>
      </rPr>
      <t>0197-49-2383</t>
    </r>
    <r>
      <rPr>
        <sz val="9"/>
        <rFont val="ＭＳ Ｐゴシック"/>
        <family val="3"/>
        <charset val="128"/>
      </rPr>
      <t/>
    </r>
    <phoneticPr fontId="3"/>
  </si>
  <si>
    <r>
      <rPr>
        <sz val="9"/>
        <rFont val="ＭＳ Ｐゴシック"/>
        <family val="3"/>
        <charset val="128"/>
      </rPr>
      <t>11月～3月</t>
    </r>
    <r>
      <rPr>
        <sz val="9"/>
        <rFont val="Verdana"/>
        <family val="2"/>
      </rPr>
      <t xml:space="preserve"> </t>
    </r>
    <r>
      <rPr>
        <sz val="9"/>
        <rFont val="ＭＳ Ｐゴシック"/>
        <family val="3"/>
        <charset val="128"/>
      </rPr>
      <t>休館期間</t>
    </r>
    <rPh sb="2" eb="3">
      <t>ガツ</t>
    </rPh>
    <rPh sb="5" eb="6">
      <t>ガツ</t>
    </rPh>
    <rPh sb="7" eb="9">
      <t>キュウカン</t>
    </rPh>
    <rPh sb="9" eb="11">
      <t>キカン</t>
    </rPh>
    <phoneticPr fontId="3"/>
  </si>
  <si>
    <t>　</t>
    <phoneticPr fontId="3"/>
  </si>
  <si>
    <r>
      <t xml:space="preserve"> </t>
    </r>
    <r>
      <rPr>
        <sz val="9"/>
        <rFont val="ＭＳ Ｐゴシック"/>
        <family val="3"/>
        <charset val="128"/>
      </rPr>
      <t>小貝川生き生きクラブ</t>
    </r>
    <r>
      <rPr>
        <sz val="9"/>
        <rFont val="Verdana"/>
        <family val="2"/>
      </rPr>
      <t xml:space="preserve"> </t>
    </r>
    <r>
      <rPr>
        <sz val="9"/>
        <rFont val="ＭＳ Ｐゴシック"/>
        <family val="3"/>
        <charset val="128"/>
      </rPr>
      <t>気付　</t>
    </r>
    <r>
      <rPr>
        <sz val="9"/>
        <rFont val="Verdana"/>
        <family val="2"/>
      </rPr>
      <t>NPO</t>
    </r>
    <r>
      <rPr>
        <sz val="9"/>
        <rFont val="ＭＳ Ｐゴシック"/>
        <family val="3"/>
        <charset val="128"/>
      </rPr>
      <t>法人</t>
    </r>
    <r>
      <rPr>
        <sz val="9"/>
        <rFont val="Verdana"/>
        <family val="2"/>
      </rPr>
      <t xml:space="preserve"> </t>
    </r>
    <r>
      <rPr>
        <sz val="9"/>
        <rFont val="ＭＳ Ｐゴシック"/>
        <family val="3"/>
        <charset val="128"/>
      </rPr>
      <t>川に学ぶ体験活動協議会</t>
    </r>
    <rPh sb="1" eb="2">
      <t>コ</t>
    </rPh>
    <rPh sb="2" eb="3">
      <t>カイ</t>
    </rPh>
    <rPh sb="3" eb="4">
      <t>ガワ</t>
    </rPh>
    <rPh sb="4" eb="5">
      <t>イ</t>
    </rPh>
    <rPh sb="6" eb="7">
      <t>イ</t>
    </rPh>
    <rPh sb="12" eb="14">
      <t>キツケ</t>
    </rPh>
    <rPh sb="18" eb="20">
      <t>ホウジン</t>
    </rPh>
    <rPh sb="21" eb="22">
      <t>カワ</t>
    </rPh>
    <rPh sb="23" eb="24">
      <t>マナ</t>
    </rPh>
    <rPh sb="25" eb="27">
      <t>タイケン</t>
    </rPh>
    <rPh sb="27" eb="29">
      <t>カツドウ</t>
    </rPh>
    <rPh sb="29" eb="32">
      <t>キョウギカイ</t>
    </rPh>
    <phoneticPr fontId="3"/>
  </si>
  <si>
    <r>
      <rPr>
        <sz val="9"/>
        <rFont val="ＭＳ Ｐゴシック"/>
        <family val="3"/>
        <charset val="128"/>
      </rPr>
      <t>奥州湖交流館</t>
    </r>
    <r>
      <rPr>
        <sz val="9"/>
        <rFont val="Verdana"/>
        <family val="2"/>
      </rPr>
      <t xml:space="preserve"> </t>
    </r>
    <r>
      <rPr>
        <sz val="9"/>
        <rFont val="ＭＳ Ｐゴシック"/>
        <family val="3"/>
        <charset val="128"/>
      </rPr>
      <t>気付　</t>
    </r>
    <r>
      <rPr>
        <sz val="9"/>
        <rFont val="Verdana"/>
        <family val="2"/>
      </rPr>
      <t>NPO</t>
    </r>
    <r>
      <rPr>
        <sz val="9"/>
        <rFont val="ＭＳ Ｐゴシック"/>
        <family val="3"/>
        <charset val="128"/>
      </rPr>
      <t>法人</t>
    </r>
    <r>
      <rPr>
        <sz val="9"/>
        <rFont val="Verdana"/>
        <family val="2"/>
      </rPr>
      <t xml:space="preserve"> </t>
    </r>
    <r>
      <rPr>
        <sz val="9"/>
        <rFont val="ＭＳ Ｐゴシック"/>
        <family val="3"/>
        <charset val="128"/>
      </rPr>
      <t>川に学ぶ体験活動協議会</t>
    </r>
    <rPh sb="7" eb="9">
      <t>キツケ</t>
    </rPh>
    <rPh sb="13" eb="15">
      <t>ホウジン</t>
    </rPh>
    <rPh sb="16" eb="17">
      <t>カワ</t>
    </rPh>
    <rPh sb="18" eb="19">
      <t>マナ</t>
    </rPh>
    <rPh sb="20" eb="22">
      <t>タイケン</t>
    </rPh>
    <rPh sb="22" eb="24">
      <t>カツドウ</t>
    </rPh>
    <rPh sb="24" eb="27">
      <t>キョウギカイ</t>
    </rPh>
    <phoneticPr fontId="3"/>
  </si>
  <si>
    <r>
      <rPr>
        <sz val="9"/>
        <rFont val="ＭＳ Ｐゴシック"/>
        <family val="3"/>
        <charset val="128"/>
      </rPr>
      <t>水環境館</t>
    </r>
    <r>
      <rPr>
        <sz val="9"/>
        <rFont val="Verdana"/>
        <family val="2"/>
      </rPr>
      <t xml:space="preserve"> </t>
    </r>
    <r>
      <rPr>
        <sz val="9"/>
        <rFont val="ＭＳ Ｐゴシック"/>
        <family val="3"/>
        <charset val="128"/>
      </rPr>
      <t>気付　</t>
    </r>
    <r>
      <rPr>
        <sz val="9"/>
        <rFont val="Verdana"/>
        <family val="2"/>
      </rPr>
      <t>NPO</t>
    </r>
    <r>
      <rPr>
        <sz val="9"/>
        <rFont val="ＭＳ Ｐゴシック"/>
        <family val="3"/>
        <charset val="128"/>
      </rPr>
      <t>法人</t>
    </r>
    <r>
      <rPr>
        <sz val="9"/>
        <rFont val="Verdana"/>
        <family val="2"/>
      </rPr>
      <t xml:space="preserve"> </t>
    </r>
    <r>
      <rPr>
        <sz val="9"/>
        <rFont val="ＭＳ Ｐゴシック"/>
        <family val="3"/>
        <charset val="128"/>
      </rPr>
      <t>川に学ぶ体験活動協議会</t>
    </r>
    <rPh sb="0" eb="1">
      <t>ミズ</t>
    </rPh>
    <rPh sb="1" eb="3">
      <t>カンキョウ</t>
    </rPh>
    <rPh sb="3" eb="4">
      <t>カン</t>
    </rPh>
    <rPh sb="5" eb="7">
      <t>キツケ</t>
    </rPh>
    <rPh sb="11" eb="13">
      <t>ホウジン</t>
    </rPh>
    <rPh sb="14" eb="15">
      <t>カワ</t>
    </rPh>
    <rPh sb="16" eb="17">
      <t>マナ</t>
    </rPh>
    <rPh sb="18" eb="20">
      <t>タイケン</t>
    </rPh>
    <rPh sb="20" eb="22">
      <t>カツドウ</t>
    </rPh>
    <rPh sb="22" eb="25">
      <t>キョウギカイ</t>
    </rPh>
    <phoneticPr fontId="3"/>
  </si>
  <si>
    <r>
      <t xml:space="preserve"> NPO</t>
    </r>
    <r>
      <rPr>
        <sz val="9"/>
        <rFont val="ＭＳ Ｐゴシック"/>
        <family val="3"/>
        <charset val="128"/>
      </rPr>
      <t>法人</t>
    </r>
    <r>
      <rPr>
        <sz val="9"/>
        <rFont val="Verdana"/>
        <family val="2"/>
      </rPr>
      <t xml:space="preserve"> </t>
    </r>
    <r>
      <rPr>
        <sz val="9"/>
        <rFont val="ＭＳ Ｐゴシック"/>
        <family val="3"/>
        <charset val="128"/>
      </rPr>
      <t>まち・川づくりサポートセンター</t>
    </r>
    <phoneticPr fontId="3"/>
  </si>
  <si>
    <t>〒073-0041　北海道滝川市西滝川1番地</t>
    <phoneticPr fontId="3"/>
  </si>
  <si>
    <t>TEL：0125-24-0989　FAX：0125-24-0989</t>
    <phoneticPr fontId="3"/>
  </si>
  <si>
    <t>滝川地区地域防災施設　（川の科学館）</t>
    <phoneticPr fontId="3"/>
  </si>
  <si>
    <r>
      <rPr>
        <sz val="9"/>
        <rFont val="ＭＳ Ｐゴシック"/>
        <family val="3"/>
        <charset val="128"/>
      </rPr>
      <t>〒</t>
    </r>
    <r>
      <rPr>
        <sz val="9"/>
        <rFont val="Verdana"/>
        <family val="2"/>
      </rPr>
      <t xml:space="preserve">802-0007 </t>
    </r>
    <r>
      <rPr>
        <sz val="9"/>
        <rFont val="ＭＳ Ｐゴシック"/>
        <family val="3"/>
        <charset val="128"/>
      </rPr>
      <t>北九州市小倉北区船場町</t>
    </r>
    <r>
      <rPr>
        <sz val="9"/>
        <rFont val="Verdana"/>
        <family val="2"/>
      </rPr>
      <t>1-2</t>
    </r>
    <rPh sb="10" eb="14">
      <t>キタキュウシュウシ</t>
    </rPh>
    <rPh sb="14" eb="18">
      <t>コクラキタク</t>
    </rPh>
    <rPh sb="18" eb="21">
      <t>センバチョウ</t>
    </rPh>
    <phoneticPr fontId="3"/>
  </si>
  <si>
    <r>
      <rPr>
        <sz val="9"/>
        <rFont val="ＭＳ Ｐゴシック"/>
        <family val="3"/>
        <charset val="128"/>
      </rPr>
      <t>電話受付</t>
    </r>
    <r>
      <rPr>
        <sz val="9"/>
        <rFont val="Verdana"/>
        <family val="2"/>
      </rPr>
      <t>10</t>
    </r>
    <r>
      <rPr>
        <sz val="9"/>
        <rFont val="ＭＳ Ｐゴシック"/>
        <family val="3"/>
        <charset val="128"/>
      </rPr>
      <t>：</t>
    </r>
    <r>
      <rPr>
        <sz val="9"/>
        <rFont val="Verdana"/>
        <family val="2"/>
      </rPr>
      <t>00</t>
    </r>
    <r>
      <rPr>
        <sz val="9"/>
        <rFont val="ＭＳ Ｐゴシック"/>
        <family val="3"/>
        <charset val="128"/>
      </rPr>
      <t>～</t>
    </r>
    <r>
      <rPr>
        <sz val="9"/>
        <rFont val="Verdana"/>
        <family val="2"/>
      </rPr>
      <t>19</t>
    </r>
    <r>
      <rPr>
        <sz val="9"/>
        <rFont val="ＭＳ Ｐゴシック"/>
        <family val="3"/>
        <charset val="128"/>
      </rPr>
      <t>：</t>
    </r>
    <r>
      <rPr>
        <sz val="9"/>
        <rFont val="Verdana"/>
        <family val="2"/>
      </rPr>
      <t>00</t>
    </r>
    <rPh sb="0" eb="2">
      <t>デンワ</t>
    </rPh>
    <rPh sb="2" eb="4">
      <t>ウケツケ</t>
    </rPh>
    <phoneticPr fontId="3"/>
  </si>
  <si>
    <r>
      <rPr>
        <sz val="9"/>
        <rFont val="ＭＳ Ｐゴシック"/>
        <family val="3"/>
        <charset val="128"/>
      </rPr>
      <t>火曜、年末年始</t>
    </r>
    <r>
      <rPr>
        <sz val="9"/>
        <rFont val="Verdana"/>
        <family val="2"/>
      </rPr>
      <t xml:space="preserve"> </t>
    </r>
    <r>
      <rPr>
        <sz val="9"/>
        <rFont val="ＭＳ Ｐゴシック"/>
        <family val="3"/>
        <charset val="128"/>
      </rPr>
      <t>休館日</t>
    </r>
    <rPh sb="0" eb="2">
      <t>カヨウ</t>
    </rPh>
    <rPh sb="3" eb="5">
      <t>ネンマツ</t>
    </rPh>
    <rPh sb="5" eb="7">
      <t>ネンシ</t>
    </rPh>
    <rPh sb="8" eb="10">
      <t>キュウカン</t>
    </rPh>
    <rPh sb="10" eb="11">
      <t>ヒ</t>
    </rPh>
    <phoneticPr fontId="3"/>
  </si>
  <si>
    <r>
      <t>TEL</t>
    </r>
    <r>
      <rPr>
        <sz val="9"/>
        <rFont val="ＭＳ Ｐゴシック"/>
        <family val="3"/>
        <charset val="128"/>
      </rPr>
      <t>：</t>
    </r>
    <r>
      <rPr>
        <sz val="9"/>
        <rFont val="Verdana"/>
        <family val="2"/>
      </rPr>
      <t>093-551-3011</t>
    </r>
    <r>
      <rPr>
        <sz val="9"/>
        <rFont val="ＭＳ Ｐゴシック"/>
        <family val="3"/>
        <charset val="128"/>
      </rPr>
      <t/>
    </r>
    <phoneticPr fontId="3"/>
  </si>
  <si>
    <r>
      <t>　　（</t>
    </r>
    <r>
      <rPr>
        <b/>
        <sz val="8"/>
        <color rgb="FFFF0000"/>
        <rFont val="ＭＳ Ｐゴシック"/>
        <family val="3"/>
        <charset val="128"/>
      </rPr>
      <t>手順6＿</t>
    </r>
    <r>
      <rPr>
        <sz val="10"/>
        <rFont val="ＭＳ Ｐゴシック"/>
        <family val="3"/>
        <charset val="128"/>
      </rPr>
      <t xml:space="preserve">↑発送元変更時は青枠内を変更する </t>
    </r>
    <r>
      <rPr>
        <b/>
        <sz val="10"/>
        <color rgb="FF0070C0"/>
        <rFont val="ＭＳ Ｐゴシック"/>
        <family val="3"/>
        <charset val="128"/>
      </rPr>
      <t>）　</t>
    </r>
    <r>
      <rPr>
        <sz val="8"/>
        <color rgb="FFFF0000"/>
        <rFont val="ＭＳ Ｐゴシック"/>
        <family val="3"/>
        <charset val="128"/>
      </rPr>
      <t>※NEW手順！！</t>
    </r>
    <rPh sb="8" eb="11">
      <t>ハッソウモト</t>
    </rPh>
    <rPh sb="11" eb="13">
      <t>ヘンコウ</t>
    </rPh>
    <rPh sb="13" eb="14">
      <t>ジ</t>
    </rPh>
    <rPh sb="15" eb="16">
      <t>アオ</t>
    </rPh>
    <rPh sb="16" eb="17">
      <t>ワク</t>
    </rPh>
    <rPh sb="17" eb="18">
      <t>ナイ</t>
    </rPh>
    <rPh sb="19" eb="21">
      <t>ヘンコウ</t>
    </rPh>
    <rPh sb="30" eb="32">
      <t>テジュン</t>
    </rPh>
    <phoneticPr fontId="3"/>
  </si>
  <si>
    <r>
      <t xml:space="preserve">資機材 </t>
    </r>
    <r>
      <rPr>
        <sz val="25"/>
        <color rgb="FF0070C0"/>
        <rFont val="ＤＦ平成ゴシック体W5"/>
        <family val="3"/>
        <charset val="128"/>
      </rPr>
      <t>到着</t>
    </r>
    <r>
      <rPr>
        <sz val="20"/>
        <color rgb="FF0070C0"/>
        <rFont val="ＤＦ平成ゴシック体W5"/>
        <family val="3"/>
        <charset val="128"/>
      </rPr>
      <t xml:space="preserve"> </t>
    </r>
    <r>
      <rPr>
        <sz val="20"/>
        <rFont val="ＤＦ平成ゴシック体W5"/>
        <family val="3"/>
        <charset val="128"/>
      </rPr>
      <t>時チェック表</t>
    </r>
    <rPh sb="0" eb="1">
      <t>シ</t>
    </rPh>
    <rPh sb="1" eb="2">
      <t>キ</t>
    </rPh>
    <rPh sb="2" eb="3">
      <t>ザイ</t>
    </rPh>
    <rPh sb="4" eb="6">
      <t>トウチャク</t>
    </rPh>
    <rPh sb="7" eb="8">
      <t>ジ</t>
    </rPh>
    <rPh sb="12" eb="13">
      <t>ヒョウ</t>
    </rPh>
    <phoneticPr fontId="3"/>
  </si>
  <si>
    <r>
      <t xml:space="preserve">資機材 </t>
    </r>
    <r>
      <rPr>
        <sz val="25"/>
        <color rgb="FFFF0000"/>
        <rFont val="ＤＦ平成ゴシック体W5"/>
        <family val="3"/>
        <charset val="128"/>
      </rPr>
      <t>返却</t>
    </r>
    <r>
      <rPr>
        <sz val="20"/>
        <rFont val="ＤＦ平成ゴシック体W5"/>
        <family val="3"/>
        <charset val="128"/>
      </rPr>
      <t xml:space="preserve"> 時チェック表</t>
    </r>
    <rPh sb="0" eb="1">
      <t>シ</t>
    </rPh>
    <rPh sb="1" eb="3">
      <t>キザイ</t>
    </rPh>
    <rPh sb="4" eb="6">
      <t>ヘンキャク</t>
    </rPh>
    <rPh sb="7" eb="8">
      <t>ジ</t>
    </rPh>
    <rPh sb="12" eb="13">
      <t>ヒョウ</t>
    </rPh>
    <phoneticPr fontId="3"/>
  </si>
  <si>
    <r>
      <t xml:space="preserve">Fax </t>
    </r>
    <r>
      <rPr>
        <b/>
        <sz val="20"/>
        <rFont val="ＭＳ Ｐゴシック"/>
        <family val="3"/>
        <charset val="128"/>
      </rPr>
      <t>　</t>
    </r>
    <r>
      <rPr>
        <b/>
        <sz val="20"/>
        <rFont val="Arial"/>
        <family val="2"/>
      </rPr>
      <t>03-6893-2642</t>
    </r>
    <phoneticPr fontId="3"/>
  </si>
  <si>
    <r>
      <rPr>
        <sz val="8"/>
        <color indexed="63"/>
        <rFont val="ＭＳ Ｐゴシック"/>
        <family val="3"/>
        <charset val="128"/>
      </rPr>
      <t>＊</t>
    </r>
    <r>
      <rPr>
        <sz val="8"/>
        <color indexed="63"/>
        <rFont val="Verdana"/>
        <family val="2"/>
      </rPr>
      <t xml:space="preserve"> </t>
    </r>
    <r>
      <rPr>
        <sz val="8"/>
        <color indexed="63"/>
        <rFont val="ＭＳ Ｐゴシック"/>
        <family val="3"/>
        <charset val="128"/>
      </rPr>
      <t>　右記の「資機材返却先」にご返却下さい。</t>
    </r>
    <rPh sb="3" eb="5">
      <t>ウキ</t>
    </rPh>
    <rPh sb="7" eb="10">
      <t>シキザイ</t>
    </rPh>
    <rPh sb="10" eb="12">
      <t>ヘンキャク</t>
    </rPh>
    <rPh sb="12" eb="13">
      <t>サキ</t>
    </rPh>
    <rPh sb="16" eb="18">
      <t>ヘンキャク</t>
    </rPh>
    <rPh sb="18" eb="19">
      <t>クダ</t>
    </rPh>
    <phoneticPr fontId="3"/>
  </si>
  <si>
    <t>　下記をチェックの上、破損や欠損のあった場合には必ず『ご使用前』に下記ＲＡＣ資機材返却先までＦＡＸまたはE-mailにてお送り下さい。</t>
    <rPh sb="1" eb="3">
      <t>カキ</t>
    </rPh>
    <rPh sb="11" eb="13">
      <t>ハソン</t>
    </rPh>
    <rPh sb="14" eb="16">
      <t>ケッソン</t>
    </rPh>
    <rPh sb="20" eb="22">
      <t>バアイ</t>
    </rPh>
    <rPh sb="24" eb="25">
      <t>カナラ</t>
    </rPh>
    <rPh sb="28" eb="30">
      <t>シヨウ</t>
    </rPh>
    <rPh sb="30" eb="31">
      <t>マエ</t>
    </rPh>
    <rPh sb="33" eb="35">
      <t>カキ</t>
    </rPh>
    <rPh sb="38" eb="41">
      <t>シキザイ</t>
    </rPh>
    <rPh sb="41" eb="43">
      <t>ヘンキャク</t>
    </rPh>
    <rPh sb="43" eb="44">
      <t>サキ</t>
    </rPh>
    <rPh sb="44" eb="45">
      <t>オクリサキ</t>
    </rPh>
    <phoneticPr fontId="3"/>
  </si>
  <si>
    <r>
      <rPr>
        <sz val="9"/>
        <rFont val="ＭＳ Ｐゴシック"/>
        <family val="3"/>
        <charset val="128"/>
      </rPr>
      <t>月曜</t>
    </r>
    <r>
      <rPr>
        <sz val="9"/>
        <rFont val="Verdana"/>
        <family val="2"/>
      </rPr>
      <t xml:space="preserve"> </t>
    </r>
    <r>
      <rPr>
        <sz val="9"/>
        <rFont val="ＭＳ Ｐゴシック"/>
        <family val="3"/>
        <charset val="128"/>
      </rPr>
      <t>休館日　　電話受付　</t>
    </r>
    <r>
      <rPr>
        <sz val="9"/>
        <rFont val="Verdana"/>
        <family val="2"/>
      </rPr>
      <t>8:30</t>
    </r>
    <r>
      <rPr>
        <sz val="9"/>
        <rFont val="ＭＳ Ｐゴシック"/>
        <family val="3"/>
        <charset val="128"/>
      </rPr>
      <t>～</t>
    </r>
    <r>
      <rPr>
        <sz val="9"/>
        <rFont val="Verdana"/>
        <family val="2"/>
      </rPr>
      <t>17:00</t>
    </r>
    <rPh sb="8" eb="10">
      <t>デンワ</t>
    </rPh>
    <rPh sb="10" eb="12">
      <t>ウケツケ</t>
    </rPh>
    <phoneticPr fontId="3"/>
  </si>
  <si>
    <t>〒114-0014 東京都北区田端1-11-1　勘五郎ビル104</t>
    <phoneticPr fontId="3"/>
  </si>
  <si>
    <r>
      <t>TEL</t>
    </r>
    <r>
      <rPr>
        <sz val="9"/>
        <rFont val="ＭＳ Ｐゴシック"/>
        <family val="3"/>
        <charset val="128"/>
      </rPr>
      <t>：</t>
    </r>
    <r>
      <rPr>
        <sz val="9"/>
        <rFont val="Verdana"/>
        <family val="2"/>
      </rPr>
      <t>03-5832-9841</t>
    </r>
    <r>
      <rPr>
        <sz val="9"/>
        <rFont val="ＭＳ Ｐゴシック"/>
        <family val="3"/>
        <charset val="128"/>
      </rPr>
      <t>　</t>
    </r>
    <r>
      <rPr>
        <sz val="9"/>
        <rFont val="Verdana"/>
        <family val="2"/>
      </rPr>
      <t>FAX</t>
    </r>
    <r>
      <rPr>
        <sz val="9"/>
        <rFont val="ＭＳ Ｐゴシック"/>
        <family val="3"/>
        <charset val="128"/>
      </rPr>
      <t>：</t>
    </r>
    <r>
      <rPr>
        <sz val="9"/>
        <rFont val="Verdana"/>
        <family val="2"/>
      </rPr>
      <t>03-6893-2642</t>
    </r>
    <phoneticPr fontId="3"/>
  </si>
  <si>
    <t>E-mail:rental@rac.gr.jp</t>
    <phoneticPr fontId="3"/>
  </si>
  <si>
    <t>川用ライフジャケット着用方法 ⇒</t>
    <rPh sb="12" eb="14">
      <t>ホウホウ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</si>
</sst>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yyyy&quot;年&quot;m&quot;月&quot;d&quot;日&quot;;@"/>
  </numFmts>
  <fonts count="58" x14ac:knownFonts="1">
    <font>
      <sz val="11"/>
      <name val="ＭＳ Ｐゴシック"/>
      <family val="3"/>
      <charset val="128"/>
    </font>
    <font>
      <sz val="11"/>
      <name val="ＭＳ Ｐゴシック"/>
      <family val="3"/>
      <charset val="128"/>
    </font>
    <font>
      <u/>
      <sz val="11"/>
      <color indexed="12"/>
      <name val="ＭＳ Ｐゴシック"/>
      <family val="3"/>
      <charset val="128"/>
    </font>
    <font>
      <sz val="6"/>
      <name val="ＭＳ Ｐゴシック"/>
      <family val="3"/>
      <charset val="128"/>
    </font>
    <font>
      <b/>
      <sz val="14"/>
      <name val="ＭＳ ゴシック"/>
      <family val="3"/>
      <charset val="128"/>
    </font>
    <font>
      <sz val="8"/>
      <name val="ＭＳ Ｐ明朝"/>
      <family val="1"/>
      <charset val="128"/>
    </font>
    <font>
      <sz val="8"/>
      <name val="ＭＳ Ｐゴシック"/>
      <family val="3"/>
      <charset val="128"/>
    </font>
    <font>
      <sz val="9"/>
      <name val="ＭＳ Ｐゴシック"/>
      <family val="3"/>
      <charset val="128"/>
    </font>
    <font>
      <b/>
      <sz val="16"/>
      <name val="Arial"/>
      <family val="2"/>
    </font>
    <font>
      <sz val="12"/>
      <name val="ＭＳ Ｐゴシック"/>
      <family val="3"/>
      <charset val="128"/>
    </font>
    <font>
      <b/>
      <sz val="11"/>
      <name val="ＭＳ Ｐゴシック"/>
      <family val="3"/>
      <charset val="128"/>
    </font>
    <font>
      <sz val="20"/>
      <color indexed="9"/>
      <name val="ＤＦ平成ゴシック体W5"/>
      <family val="3"/>
      <charset val="128"/>
    </font>
    <font>
      <b/>
      <sz val="20"/>
      <name val="Arial"/>
      <family val="2"/>
    </font>
    <font>
      <b/>
      <sz val="20"/>
      <name val="ＭＳ Ｐゴシック"/>
      <family val="3"/>
      <charset val="128"/>
    </font>
    <font>
      <sz val="10"/>
      <name val="ＭＳ Ｐゴシック"/>
      <family val="3"/>
      <charset val="128"/>
    </font>
    <font>
      <b/>
      <sz val="10"/>
      <name val="ＭＳ Ｐゴシック"/>
      <family val="3"/>
      <charset val="128"/>
    </font>
    <font>
      <b/>
      <sz val="12"/>
      <name val="ＭＳ Ｐゴシック"/>
      <family val="3"/>
      <charset val="128"/>
    </font>
    <font>
      <sz val="8"/>
      <color indexed="20"/>
      <name val="ＭＳ Ｐ明朝"/>
      <family val="1"/>
      <charset val="128"/>
    </font>
    <font>
      <b/>
      <sz val="11"/>
      <color indexed="58"/>
      <name val="ＭＳ Ｐゴシック"/>
      <family val="3"/>
      <charset val="128"/>
    </font>
    <font>
      <sz val="11"/>
      <color indexed="58"/>
      <name val="ＭＳ Ｐゴシック"/>
      <family val="3"/>
      <charset val="128"/>
    </font>
    <font>
      <b/>
      <sz val="9"/>
      <color indexed="58"/>
      <name val="ＭＳ Ｐゴシック"/>
      <family val="3"/>
      <charset val="128"/>
    </font>
    <font>
      <sz val="10"/>
      <color indexed="58"/>
      <name val="ＭＳ Ｐゴシック"/>
      <family val="3"/>
      <charset val="128"/>
    </font>
    <font>
      <sz val="9"/>
      <color indexed="58"/>
      <name val="ＭＳ Ｐゴシック"/>
      <family val="3"/>
      <charset val="128"/>
    </font>
    <font>
      <b/>
      <sz val="10"/>
      <color indexed="58"/>
      <name val="ＭＳ Ｐゴシック"/>
      <family val="3"/>
      <charset val="128"/>
    </font>
    <font>
      <b/>
      <sz val="8"/>
      <color indexed="58"/>
      <name val="ＭＳ Ｐゴシック"/>
      <family val="3"/>
      <charset val="128"/>
    </font>
    <font>
      <b/>
      <sz val="18"/>
      <color indexed="58"/>
      <name val="ＭＳ Ｐゴシック"/>
      <family val="3"/>
      <charset val="128"/>
    </font>
    <font>
      <sz val="8"/>
      <name val="ＭＳ 明朝"/>
      <family val="1"/>
      <charset val="128"/>
    </font>
    <font>
      <b/>
      <sz val="10"/>
      <color rgb="FF0070C0"/>
      <name val="ＭＳ Ｐゴシック"/>
      <family val="3"/>
      <charset val="128"/>
    </font>
    <font>
      <sz val="10"/>
      <name val="Verdana"/>
      <family val="2"/>
    </font>
    <font>
      <b/>
      <sz val="10"/>
      <name val="Verdana"/>
      <family val="2"/>
    </font>
    <font>
      <sz val="9"/>
      <name val="Verdana"/>
      <family val="2"/>
    </font>
    <font>
      <b/>
      <sz val="9"/>
      <name val="Verdana"/>
      <family val="2"/>
    </font>
    <font>
      <sz val="8"/>
      <color indexed="63"/>
      <name val="Verdana"/>
      <family val="2"/>
    </font>
    <font>
      <sz val="8"/>
      <color indexed="63"/>
      <name val="ＭＳ Ｐゴシック"/>
      <family val="3"/>
      <charset val="128"/>
    </font>
    <font>
      <sz val="20"/>
      <name val="ＤＦ平成ゴシック体W5"/>
      <family val="3"/>
      <charset val="128"/>
    </font>
    <font>
      <b/>
      <sz val="8"/>
      <color rgb="FFFF0000"/>
      <name val="ＭＳ Ｐゴシック"/>
      <family val="3"/>
      <charset val="128"/>
    </font>
    <font>
      <b/>
      <sz val="8.5"/>
      <color indexed="58"/>
      <name val="ＭＳ Ｐゴシック"/>
      <family val="3"/>
      <charset val="128"/>
    </font>
    <font>
      <sz val="8"/>
      <color rgb="FF0070C0"/>
      <name val="ＭＳ Ｐゴシック"/>
      <family val="3"/>
      <charset val="128"/>
    </font>
    <font>
      <b/>
      <sz val="12"/>
      <color rgb="FF0070C0"/>
      <name val="ＭＳ Ｐゴシック"/>
      <family val="3"/>
      <charset val="128"/>
    </font>
    <font>
      <sz val="10"/>
      <color rgb="FFFF0000"/>
      <name val="ＭＳ Ｐゴシック"/>
      <family val="3"/>
      <charset val="128"/>
    </font>
    <font>
      <b/>
      <sz val="8"/>
      <name val="ＭＳ Ｐゴシック"/>
      <family val="3"/>
      <charset val="128"/>
    </font>
    <font>
      <sz val="9"/>
      <color theme="1" tint="0.499984740745262"/>
      <name val="ＭＳ Ｐゴシック"/>
      <family val="3"/>
      <charset val="128"/>
    </font>
    <font>
      <sz val="10"/>
      <color theme="1" tint="0.499984740745262"/>
      <name val="ＭＳ Ｐゴシック"/>
      <family val="3"/>
      <charset val="128"/>
    </font>
    <font>
      <sz val="8"/>
      <color theme="1" tint="0.499984740745262"/>
      <name val="ＭＳ Ｐゴシック"/>
      <family val="3"/>
      <charset val="128"/>
    </font>
    <font>
      <sz val="9.5"/>
      <name val="ＭＳ Ｐゴシック"/>
      <family val="3"/>
      <charset val="128"/>
    </font>
    <font>
      <sz val="8"/>
      <color rgb="FFFF0000"/>
      <name val="ＭＳ Ｐゴシック"/>
      <family val="3"/>
      <charset val="128"/>
    </font>
    <font>
      <b/>
      <sz val="14"/>
      <color rgb="FFFF0000"/>
      <name val="ＭＳ Ｐゴシック"/>
      <family val="3"/>
      <charset val="128"/>
    </font>
    <font>
      <sz val="9"/>
      <color rgb="FF000000"/>
      <name val="MS UI Gothic"/>
      <family val="3"/>
      <charset val="128"/>
    </font>
    <font>
      <b/>
      <sz val="11"/>
      <color rgb="FFFF0000"/>
      <name val="ＭＳ ゴシック"/>
      <family val="3"/>
      <charset val="128"/>
    </font>
    <font>
      <sz val="6"/>
      <name val="ＭＳ 明朝"/>
      <family val="1"/>
      <charset val="128"/>
    </font>
    <font>
      <sz val="11"/>
      <color rgb="FF003300"/>
      <name val="ＭＳ Ｐゴシック"/>
      <family val="3"/>
      <charset val="128"/>
    </font>
    <font>
      <sz val="9"/>
      <color rgb="FFFF0000"/>
      <name val="ＭＳ Ｐゴシック"/>
      <family val="3"/>
      <charset val="128"/>
    </font>
    <font>
      <sz val="20"/>
      <color rgb="FF0070C0"/>
      <name val="ＤＦ平成ゴシック体W5"/>
      <family val="3"/>
      <charset val="128"/>
    </font>
    <font>
      <sz val="25"/>
      <color rgb="FF0070C0"/>
      <name val="ＤＦ平成ゴシック体W5"/>
      <family val="3"/>
      <charset val="128"/>
    </font>
    <font>
      <sz val="25"/>
      <color rgb="FFFF0000"/>
      <name val="ＤＦ平成ゴシック体W5"/>
      <family val="3"/>
      <charset val="128"/>
    </font>
    <font>
      <b/>
      <sz val="12"/>
      <color rgb="FFFF0000"/>
      <name val="Arial"/>
      <family val="2"/>
    </font>
    <font>
      <sz val="11"/>
      <color rgb="FF333333"/>
      <name val="ＭＳ Ｐゴシック"/>
      <family val="3"/>
      <charset val="128"/>
    </font>
    <font>
      <sz val="9"/>
      <color rgb="FF333333"/>
      <name val="ＭＳ Ｐゴシック"/>
      <family val="3"/>
      <charset val="128"/>
    </font>
  </fonts>
  <fills count="13">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17"/>
        <bgColor indexed="64"/>
      </patternFill>
    </fill>
    <fill>
      <patternFill patternType="solid">
        <fgColor theme="6" tint="0.59996337778862885"/>
        <bgColor indexed="64"/>
      </patternFill>
    </fill>
    <fill>
      <patternFill patternType="solid">
        <fgColor theme="4" tint="0.59996337778862885"/>
        <bgColor indexed="64"/>
      </patternFill>
    </fill>
    <fill>
      <patternFill patternType="solid">
        <fgColor theme="6" tint="0.39997558519241921"/>
        <bgColor indexed="64"/>
      </patternFill>
    </fill>
    <fill>
      <patternFill patternType="solid">
        <fgColor rgb="FFCCFFFF"/>
        <bgColor indexed="64"/>
      </patternFill>
    </fill>
    <fill>
      <patternFill patternType="solid">
        <fgColor theme="9" tint="0.39994506668294322"/>
        <bgColor indexed="64"/>
      </patternFill>
    </fill>
    <fill>
      <patternFill patternType="solid">
        <fgColor theme="9" tint="0.79998168889431442"/>
        <bgColor indexed="64"/>
      </patternFill>
    </fill>
    <fill>
      <patternFill patternType="solid">
        <fgColor theme="0"/>
        <bgColor indexed="64"/>
      </patternFill>
    </fill>
    <fill>
      <patternFill patternType="solid">
        <fgColor rgb="FFFFFF00"/>
        <bgColor indexed="64"/>
      </patternFill>
    </fill>
  </fills>
  <borders count="131">
    <border>
      <left/>
      <right/>
      <top/>
      <bottom/>
      <diagonal/>
    </border>
    <border>
      <left style="thin">
        <color indexed="17"/>
      </left>
      <right/>
      <top style="thin">
        <color indexed="17"/>
      </top>
      <bottom style="thin">
        <color indexed="17"/>
      </bottom>
      <diagonal/>
    </border>
    <border>
      <left/>
      <right/>
      <top style="thin">
        <color indexed="17"/>
      </top>
      <bottom style="thin">
        <color indexed="17"/>
      </bottom>
      <diagonal/>
    </border>
    <border>
      <left style="thin">
        <color indexed="17"/>
      </left>
      <right style="thin">
        <color indexed="17"/>
      </right>
      <top style="thin">
        <color indexed="17"/>
      </top>
      <bottom style="thin">
        <color indexed="17"/>
      </bottom>
      <diagonal/>
    </border>
    <border>
      <left style="thin">
        <color indexed="9"/>
      </left>
      <right/>
      <top style="thin">
        <color indexed="9"/>
      </top>
      <bottom/>
      <diagonal/>
    </border>
    <border>
      <left style="thin">
        <color indexed="17"/>
      </left>
      <right style="thin">
        <color indexed="9"/>
      </right>
      <top style="thin">
        <color indexed="17"/>
      </top>
      <bottom style="thin">
        <color indexed="17"/>
      </bottom>
      <diagonal/>
    </border>
    <border>
      <left/>
      <right/>
      <top style="thin">
        <color indexed="17"/>
      </top>
      <bottom/>
      <diagonal/>
    </border>
    <border>
      <left/>
      <right style="thin">
        <color indexed="17"/>
      </right>
      <top style="thin">
        <color indexed="17"/>
      </top>
      <bottom style="thin">
        <color indexed="17"/>
      </bottom>
      <diagonal/>
    </border>
    <border>
      <left style="thin">
        <color indexed="17"/>
      </left>
      <right/>
      <top style="thin">
        <color indexed="17"/>
      </top>
      <bottom/>
      <diagonal/>
    </border>
    <border>
      <left/>
      <right style="thin">
        <color indexed="17"/>
      </right>
      <top style="thin">
        <color indexed="17"/>
      </top>
      <bottom/>
      <diagonal/>
    </border>
    <border>
      <left style="thin">
        <color indexed="17"/>
      </left>
      <right style="thin">
        <color indexed="17"/>
      </right>
      <top/>
      <bottom style="thin">
        <color indexed="17"/>
      </bottom>
      <diagonal/>
    </border>
    <border>
      <left/>
      <right style="thin">
        <color indexed="9"/>
      </right>
      <top style="thin">
        <color indexed="9"/>
      </top>
      <bottom style="thin">
        <color indexed="17"/>
      </bottom>
      <diagonal/>
    </border>
    <border>
      <left style="thin">
        <color indexed="17"/>
      </left>
      <right style="thin">
        <color indexed="9"/>
      </right>
      <top style="thin">
        <color indexed="9"/>
      </top>
      <bottom style="thin">
        <color indexed="9"/>
      </bottom>
      <diagonal/>
    </border>
    <border>
      <left style="thin">
        <color indexed="17"/>
      </left>
      <right style="thin">
        <color indexed="9"/>
      </right>
      <top style="thin">
        <color indexed="9"/>
      </top>
      <bottom style="thin">
        <color indexed="17"/>
      </bottom>
      <diagonal/>
    </border>
    <border>
      <left style="thin">
        <color indexed="9"/>
      </left>
      <right style="thin">
        <color indexed="17"/>
      </right>
      <top style="thin">
        <color indexed="9"/>
      </top>
      <bottom style="thin">
        <color indexed="17"/>
      </bottom>
      <diagonal/>
    </border>
    <border>
      <left style="thin">
        <color indexed="9"/>
      </left>
      <right style="thin">
        <color indexed="17"/>
      </right>
      <top style="thin">
        <color indexed="17"/>
      </top>
      <bottom style="thin">
        <color indexed="17"/>
      </bottom>
      <diagonal/>
    </border>
    <border>
      <left style="thin">
        <color indexed="17"/>
      </left>
      <right style="thin">
        <color indexed="9"/>
      </right>
      <top style="thin">
        <color indexed="17"/>
      </top>
      <bottom style="thin">
        <color indexed="9"/>
      </bottom>
      <diagonal/>
    </border>
    <border>
      <left style="thin">
        <color indexed="9"/>
      </left>
      <right style="thin">
        <color indexed="17"/>
      </right>
      <top style="thin">
        <color indexed="17"/>
      </top>
      <bottom style="thin">
        <color indexed="9"/>
      </bottom>
      <diagonal/>
    </border>
    <border>
      <left style="thin">
        <color indexed="9"/>
      </left>
      <right style="thin">
        <color indexed="17"/>
      </right>
      <top style="thin">
        <color indexed="9"/>
      </top>
      <bottom/>
      <diagonal/>
    </border>
    <border>
      <left style="thin">
        <color indexed="9"/>
      </left>
      <right style="thin">
        <color indexed="17"/>
      </right>
      <top style="thin">
        <color indexed="9"/>
      </top>
      <bottom style="thin">
        <color indexed="9"/>
      </bottom>
      <diagonal/>
    </border>
    <border>
      <left/>
      <right style="thin">
        <color indexed="9"/>
      </right>
      <top style="thin">
        <color indexed="17"/>
      </top>
      <bottom style="thin">
        <color indexed="17"/>
      </bottom>
      <diagonal/>
    </border>
    <border>
      <left/>
      <right style="thin">
        <color indexed="17"/>
      </right>
      <top/>
      <bottom/>
      <diagonal/>
    </border>
    <border>
      <left/>
      <right style="thin">
        <color indexed="17"/>
      </right>
      <top/>
      <bottom style="thin">
        <color indexed="17"/>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9"/>
      </right>
      <top style="thin">
        <color indexed="17"/>
      </top>
      <bottom style="thin">
        <color indexed="9"/>
      </bottom>
      <diagonal/>
    </border>
    <border>
      <left/>
      <right style="thin">
        <color indexed="9"/>
      </right>
      <top style="thin">
        <color indexed="9"/>
      </top>
      <bottom style="thin">
        <color indexed="9"/>
      </bottom>
      <diagonal/>
    </border>
    <border>
      <left style="thin">
        <color indexed="17"/>
      </left>
      <right/>
      <top/>
      <bottom style="thin">
        <color indexed="17"/>
      </bottom>
      <diagonal/>
    </border>
    <border>
      <left/>
      <right/>
      <top/>
      <bottom style="thin">
        <color indexed="17"/>
      </bottom>
      <diagonal/>
    </border>
    <border>
      <left style="thin">
        <color indexed="17"/>
      </left>
      <right/>
      <top/>
      <bottom/>
      <diagonal/>
    </border>
    <border>
      <left style="thin">
        <color indexed="17"/>
      </left>
      <right style="thin">
        <color indexed="9"/>
      </right>
      <top/>
      <bottom style="thin">
        <color indexed="17"/>
      </bottom>
      <diagonal/>
    </border>
    <border>
      <left style="thin">
        <color indexed="17"/>
      </left>
      <right style="thin">
        <color indexed="17"/>
      </right>
      <top style="thin">
        <color indexed="17"/>
      </top>
      <bottom/>
      <diagonal/>
    </border>
    <border>
      <left style="thin">
        <color indexed="17"/>
      </left>
      <right style="hair">
        <color indexed="17"/>
      </right>
      <top style="medium">
        <color indexed="17"/>
      </top>
      <bottom style="medium">
        <color indexed="17"/>
      </bottom>
      <diagonal/>
    </border>
    <border>
      <left style="hair">
        <color indexed="17"/>
      </left>
      <right style="hair">
        <color indexed="17"/>
      </right>
      <top style="medium">
        <color indexed="17"/>
      </top>
      <bottom style="medium">
        <color indexed="17"/>
      </bottom>
      <diagonal/>
    </border>
    <border>
      <left style="hair">
        <color indexed="17"/>
      </left>
      <right/>
      <top style="medium">
        <color indexed="17"/>
      </top>
      <bottom style="medium">
        <color indexed="17"/>
      </bottom>
      <diagonal/>
    </border>
    <border>
      <left/>
      <right style="hair">
        <color indexed="17"/>
      </right>
      <top style="medium">
        <color indexed="17"/>
      </top>
      <bottom style="medium">
        <color indexed="17"/>
      </bottom>
      <diagonal/>
    </border>
    <border>
      <left style="hair">
        <color indexed="17"/>
      </left>
      <right style="thin">
        <color indexed="17"/>
      </right>
      <top style="medium">
        <color indexed="17"/>
      </top>
      <bottom style="medium">
        <color indexed="17"/>
      </bottom>
      <diagonal/>
    </border>
    <border>
      <left style="thin">
        <color indexed="17"/>
      </left>
      <right/>
      <top style="medium">
        <color indexed="17"/>
      </top>
      <bottom style="medium">
        <color indexed="17"/>
      </bottom>
      <diagonal/>
    </border>
    <border>
      <left/>
      <right style="thin">
        <color indexed="9"/>
      </right>
      <top/>
      <bottom style="thin">
        <color indexed="17"/>
      </bottom>
      <diagonal/>
    </border>
    <border>
      <left style="thin">
        <color indexed="9"/>
      </left>
      <right style="thin">
        <color indexed="17"/>
      </right>
      <top/>
      <bottom style="thin">
        <color indexed="17"/>
      </bottom>
      <diagonal/>
    </border>
    <border>
      <left/>
      <right/>
      <top style="medium">
        <color indexed="17"/>
      </top>
      <bottom/>
      <diagonal/>
    </border>
    <border>
      <left/>
      <right style="thin">
        <color indexed="17"/>
      </right>
      <top style="medium">
        <color indexed="17"/>
      </top>
      <bottom/>
      <diagonal/>
    </border>
    <border>
      <left/>
      <right/>
      <top/>
      <bottom style="medium">
        <color indexed="17"/>
      </bottom>
      <diagonal/>
    </border>
    <border>
      <left/>
      <right style="thin">
        <color indexed="17"/>
      </right>
      <top/>
      <bottom style="medium">
        <color indexed="17"/>
      </bottom>
      <diagonal/>
    </border>
    <border>
      <left style="thin">
        <color indexed="17"/>
      </left>
      <right style="hair">
        <color indexed="17"/>
      </right>
      <top style="medium">
        <color indexed="17"/>
      </top>
      <bottom/>
      <diagonal/>
    </border>
    <border>
      <left style="hair">
        <color indexed="17"/>
      </left>
      <right style="hair">
        <color indexed="17"/>
      </right>
      <top style="medium">
        <color indexed="17"/>
      </top>
      <bottom/>
      <diagonal/>
    </border>
    <border>
      <left style="hair">
        <color indexed="17"/>
      </left>
      <right style="thin">
        <color indexed="17"/>
      </right>
      <top style="medium">
        <color indexed="17"/>
      </top>
      <bottom/>
      <diagonal/>
    </border>
    <border>
      <left/>
      <right style="hair">
        <color indexed="17"/>
      </right>
      <top style="medium">
        <color indexed="17"/>
      </top>
      <bottom/>
      <diagonal/>
    </border>
    <border>
      <left style="hair">
        <color indexed="17"/>
      </left>
      <right/>
      <top style="medium">
        <color indexed="17"/>
      </top>
      <bottom/>
      <diagonal/>
    </border>
    <border>
      <left style="hair">
        <color indexed="17"/>
      </left>
      <right/>
      <top style="thin">
        <color indexed="17"/>
      </top>
      <bottom style="thin">
        <color indexed="17"/>
      </bottom>
      <diagonal/>
    </border>
    <border>
      <left/>
      <right/>
      <top style="medium">
        <color indexed="17"/>
      </top>
      <bottom style="medium">
        <color indexed="17"/>
      </bottom>
      <diagonal/>
    </border>
    <border>
      <left style="medium">
        <color indexed="17"/>
      </left>
      <right/>
      <top style="medium">
        <color indexed="17"/>
      </top>
      <bottom style="medium">
        <color indexed="17"/>
      </bottom>
      <diagonal/>
    </border>
    <border>
      <left style="thin">
        <color auto="1"/>
      </left>
      <right style="thin">
        <color auto="1"/>
      </right>
      <top style="thin">
        <color auto="1"/>
      </top>
      <bottom style="thin">
        <color auto="1"/>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theme="9" tint="-0.24994659260841701"/>
      </left>
      <right style="thin">
        <color theme="9" tint="-0.24994659260841701"/>
      </right>
      <top style="thin">
        <color theme="9" tint="-0.24994659260841701"/>
      </top>
      <bottom style="thin">
        <color theme="9" tint="-0.24994659260841701"/>
      </bottom>
      <diagonal/>
    </border>
    <border>
      <left style="thin">
        <color indexed="17"/>
      </left>
      <right/>
      <top style="thin">
        <color indexed="17"/>
      </top>
      <bottom/>
      <diagonal/>
    </border>
    <border>
      <left/>
      <right/>
      <top style="thin">
        <color indexed="17"/>
      </top>
      <bottom/>
      <diagonal/>
    </border>
    <border>
      <left style="thin">
        <color indexed="64"/>
      </left>
      <right style="thin">
        <color indexed="64"/>
      </right>
      <top style="thin">
        <color indexed="64"/>
      </top>
      <bottom/>
      <diagonal/>
    </border>
    <border>
      <left style="thin">
        <color indexed="17"/>
      </left>
      <right/>
      <top style="thin">
        <color indexed="17"/>
      </top>
      <bottom style="thin">
        <color indexed="17"/>
      </bottom>
      <diagonal/>
    </border>
    <border>
      <left style="thin">
        <color indexed="17"/>
      </left>
      <right style="thin">
        <color indexed="17"/>
      </right>
      <top style="thin">
        <color indexed="17"/>
      </top>
      <bottom style="thin">
        <color indexed="17"/>
      </bottom>
      <diagonal/>
    </border>
    <border>
      <left/>
      <right style="thin">
        <color indexed="17"/>
      </right>
      <top style="thin">
        <color indexed="17"/>
      </top>
      <bottom/>
      <diagonal/>
    </border>
    <border>
      <left style="thin">
        <color rgb="FF008000"/>
      </left>
      <right/>
      <top style="thin">
        <color rgb="FF008000"/>
      </top>
      <bottom style="thin">
        <color rgb="FF008000"/>
      </bottom>
      <diagonal/>
    </border>
    <border>
      <left/>
      <right/>
      <top style="thin">
        <color rgb="FF008000"/>
      </top>
      <bottom style="thin">
        <color rgb="FF008000"/>
      </bottom>
      <diagonal/>
    </border>
    <border>
      <left/>
      <right style="thin">
        <color rgb="FF008000"/>
      </right>
      <top style="thin">
        <color rgb="FF008000"/>
      </top>
      <bottom style="thin">
        <color rgb="FF008000"/>
      </bottom>
      <diagonal/>
    </border>
    <border>
      <left style="thin">
        <color rgb="FF008000"/>
      </left>
      <right/>
      <top/>
      <bottom style="thin">
        <color rgb="FF008000"/>
      </bottom>
      <diagonal/>
    </border>
    <border>
      <left/>
      <right/>
      <top/>
      <bottom style="thin">
        <color rgb="FF008000"/>
      </bottom>
      <diagonal/>
    </border>
    <border>
      <left/>
      <right style="thin">
        <color rgb="FF008000"/>
      </right>
      <top/>
      <bottom style="thin">
        <color rgb="FF008000"/>
      </bottom>
      <diagonal/>
    </border>
    <border>
      <left style="thin">
        <color indexed="17"/>
      </left>
      <right style="hair">
        <color indexed="17"/>
      </right>
      <top style="thin">
        <color indexed="17"/>
      </top>
      <bottom style="thin">
        <color indexed="17"/>
      </bottom>
      <diagonal/>
    </border>
    <border>
      <left style="hair">
        <color indexed="17"/>
      </left>
      <right style="hair">
        <color indexed="17"/>
      </right>
      <top style="thin">
        <color indexed="17"/>
      </top>
      <bottom style="thin">
        <color indexed="17"/>
      </bottom>
      <diagonal/>
    </border>
    <border>
      <left style="hair">
        <color indexed="17"/>
      </left>
      <right style="thin">
        <color indexed="17"/>
      </right>
      <top style="thin">
        <color indexed="17"/>
      </top>
      <bottom style="thin">
        <color indexed="17"/>
      </bottom>
      <diagonal/>
    </border>
    <border>
      <left/>
      <right style="hair">
        <color indexed="17"/>
      </right>
      <top style="thin">
        <color indexed="17"/>
      </top>
      <bottom style="thin">
        <color indexed="17"/>
      </bottom>
      <diagonal/>
    </border>
    <border>
      <left style="hair">
        <color indexed="17"/>
      </left>
      <right/>
      <top style="thin">
        <color indexed="17"/>
      </top>
      <bottom style="thin">
        <color indexed="17"/>
      </bottom>
      <diagonal/>
    </border>
    <border>
      <left/>
      <right/>
      <top style="thin">
        <color indexed="17"/>
      </top>
      <bottom style="thin">
        <color indexed="17"/>
      </bottom>
      <diagonal/>
    </border>
    <border>
      <left/>
      <right style="thin">
        <color indexed="17"/>
      </right>
      <top style="thin">
        <color indexed="17"/>
      </top>
      <bottom style="thin">
        <color indexed="17"/>
      </bottom>
      <diagonal/>
    </border>
    <border>
      <left style="thin">
        <color indexed="17"/>
      </left>
      <right style="thin">
        <color rgb="FF008000"/>
      </right>
      <top style="thin">
        <color indexed="17"/>
      </top>
      <bottom style="thin">
        <color indexed="17"/>
      </bottom>
      <diagonal/>
    </border>
    <border>
      <left/>
      <right style="mediumDashed">
        <color theme="0" tint="-0.24994659260841701"/>
      </right>
      <top/>
      <bottom/>
      <diagonal/>
    </border>
    <border>
      <left style="mediumDashed">
        <color theme="0" tint="-0.24994659260841701"/>
      </left>
      <right/>
      <top/>
      <bottom/>
      <diagonal/>
    </border>
    <border>
      <left style="mediumDashed">
        <color theme="0" tint="-0.24994659260841701"/>
      </left>
      <right style="mediumDashed">
        <color theme="0" tint="-0.24994659260841701"/>
      </right>
      <top/>
      <bottom/>
      <diagonal/>
    </border>
    <border>
      <left style="thin">
        <color indexed="17"/>
      </left>
      <right style="thin">
        <color indexed="17"/>
      </right>
      <top style="thin">
        <color indexed="17"/>
      </top>
      <bottom/>
      <diagonal/>
    </border>
    <border>
      <left style="thin">
        <color indexed="17"/>
      </left>
      <right style="thin">
        <color indexed="17"/>
      </right>
      <top/>
      <bottom/>
      <diagonal/>
    </border>
    <border>
      <left style="thin">
        <color rgb="FF008000"/>
      </left>
      <right/>
      <top style="thin">
        <color indexed="17"/>
      </top>
      <bottom style="thin">
        <color rgb="FF008000"/>
      </bottom>
      <diagonal/>
    </border>
    <border>
      <left/>
      <right/>
      <top style="thin">
        <color indexed="17"/>
      </top>
      <bottom style="thin">
        <color rgb="FF008000"/>
      </bottom>
      <diagonal/>
    </border>
    <border>
      <left/>
      <right style="thin">
        <color rgb="FF008000"/>
      </right>
      <top style="thin">
        <color indexed="17"/>
      </top>
      <bottom style="thin">
        <color rgb="FF008000"/>
      </bottom>
      <diagonal/>
    </border>
    <border>
      <left style="thick">
        <color theme="0"/>
      </left>
      <right/>
      <top/>
      <bottom style="thick">
        <color theme="0"/>
      </bottom>
      <diagonal/>
    </border>
    <border>
      <left/>
      <right/>
      <top/>
      <bottom style="thick">
        <color theme="0"/>
      </bottom>
      <diagonal/>
    </border>
    <border>
      <left/>
      <right style="thick">
        <color theme="0"/>
      </right>
      <top/>
      <bottom style="thick">
        <color theme="0"/>
      </bottom>
      <diagonal/>
    </border>
    <border>
      <left style="thick">
        <color theme="0"/>
      </left>
      <right/>
      <top/>
      <bottom/>
      <diagonal/>
    </border>
    <border>
      <left style="thin">
        <color rgb="FF008000"/>
      </left>
      <right/>
      <top style="thin">
        <color rgb="FF008000"/>
      </top>
      <bottom/>
      <diagonal/>
    </border>
    <border>
      <left/>
      <right/>
      <top style="thin">
        <color rgb="FF008000"/>
      </top>
      <bottom/>
      <diagonal/>
    </border>
    <border>
      <left/>
      <right style="thin">
        <color rgb="FF008000"/>
      </right>
      <top style="thin">
        <color rgb="FF008000"/>
      </top>
      <bottom/>
      <diagonal/>
    </border>
    <border>
      <left/>
      <right style="thick">
        <color theme="0"/>
      </right>
      <top/>
      <bottom/>
      <diagonal/>
    </border>
    <border>
      <left style="medium">
        <color rgb="FF008000"/>
      </left>
      <right/>
      <top style="medium">
        <color rgb="FF008000"/>
      </top>
      <bottom style="medium">
        <color rgb="FF008000"/>
      </bottom>
      <diagonal/>
    </border>
    <border>
      <left/>
      <right/>
      <top style="medium">
        <color rgb="FF008000"/>
      </top>
      <bottom style="medium">
        <color rgb="FF008000"/>
      </bottom>
      <diagonal/>
    </border>
    <border>
      <left/>
      <right style="medium">
        <color rgb="FF008000"/>
      </right>
      <top style="medium">
        <color rgb="FF008000"/>
      </top>
      <bottom style="medium">
        <color rgb="FF008000"/>
      </bottom>
      <diagonal/>
    </border>
    <border>
      <left/>
      <right style="medium">
        <color indexed="17"/>
      </right>
      <top style="medium">
        <color indexed="17"/>
      </top>
      <bottom style="medium">
        <color indexed="17"/>
      </bottom>
      <diagonal/>
    </border>
    <border>
      <left style="hair">
        <color indexed="17"/>
      </left>
      <right style="medium">
        <color indexed="17"/>
      </right>
      <top style="medium">
        <color indexed="17"/>
      </top>
      <bottom style="medium">
        <color indexed="17"/>
      </bottom>
      <diagonal/>
    </border>
    <border>
      <left style="hair">
        <color indexed="17"/>
      </left>
      <right style="medium">
        <color indexed="17"/>
      </right>
      <top style="medium">
        <color indexed="17"/>
      </top>
      <bottom/>
      <diagonal/>
    </border>
    <border>
      <left style="thin">
        <color indexed="17"/>
      </left>
      <right style="hair">
        <color indexed="17"/>
      </right>
      <top style="thin">
        <color indexed="17"/>
      </top>
      <bottom style="medium">
        <color indexed="17"/>
      </bottom>
      <diagonal/>
    </border>
    <border>
      <left style="hair">
        <color indexed="17"/>
      </left>
      <right style="hair">
        <color indexed="17"/>
      </right>
      <top style="thin">
        <color indexed="17"/>
      </top>
      <bottom style="medium">
        <color indexed="17"/>
      </bottom>
      <diagonal/>
    </border>
    <border>
      <left style="hair">
        <color indexed="17"/>
      </left>
      <right style="thin">
        <color indexed="17"/>
      </right>
      <top style="thin">
        <color indexed="17"/>
      </top>
      <bottom style="medium">
        <color indexed="17"/>
      </bottom>
      <diagonal/>
    </border>
    <border>
      <left style="thin">
        <color indexed="17"/>
      </left>
      <right/>
      <top style="thin">
        <color indexed="17"/>
      </top>
      <bottom style="medium">
        <color indexed="17"/>
      </bottom>
      <diagonal/>
    </border>
    <border>
      <left/>
      <right/>
      <top style="thin">
        <color indexed="17"/>
      </top>
      <bottom style="medium">
        <color indexed="17"/>
      </bottom>
      <diagonal/>
    </border>
    <border>
      <left/>
      <right style="medium">
        <color indexed="17"/>
      </right>
      <top style="thin">
        <color indexed="17"/>
      </top>
      <bottom style="medium">
        <color indexed="17"/>
      </bottom>
      <diagonal/>
    </border>
    <border>
      <left style="thin">
        <color indexed="17"/>
      </left>
      <right/>
      <top/>
      <bottom style="thin">
        <color indexed="17"/>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medium">
        <color rgb="FF0070C0"/>
      </left>
      <right style="medium">
        <color rgb="FF0070C0"/>
      </right>
      <top style="medium">
        <color rgb="FF0070C0"/>
      </top>
      <bottom style="medium">
        <color rgb="FF0070C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rgb="FF008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0" fontId="2" fillId="0" borderId="0" applyNumberFormat="0" applyFill="0" applyBorder="0" applyAlignment="0" applyProtection="0">
      <alignment vertical="top"/>
      <protection locked="0"/>
    </xf>
  </cellStyleXfs>
  <cellXfs count="469">
    <xf numFmtId="0" fontId="0" fillId="0" borderId="0" xfId="0"/>
    <xf numFmtId="56" fontId="0" fillId="0" borderId="0" xfId="0" applyNumberFormat="1" applyAlignment="1">
      <alignment horizontal="center"/>
    </xf>
    <xf numFmtId="0" fontId="9" fillId="0" borderId="0" xfId="0" applyFont="1"/>
    <xf numFmtId="0" fontId="7" fillId="0" borderId="0" xfId="0" applyFont="1"/>
    <xf numFmtId="56" fontId="4" fillId="2" borderId="0" xfId="0" applyNumberFormat="1" applyFont="1" applyFill="1" applyAlignment="1">
      <alignment horizontal="center" vertical="center"/>
    </xf>
    <xf numFmtId="0" fontId="0" fillId="2" borderId="0" xfId="0" applyFill="1"/>
    <xf numFmtId="56" fontId="1" fillId="2" borderId="0" xfId="0" applyNumberFormat="1" applyFont="1" applyFill="1" applyAlignment="1">
      <alignment horizontal="center" vertical="center" wrapText="1"/>
    </xf>
    <xf numFmtId="0" fontId="1" fillId="2" borderId="0" xfId="0" applyFont="1" applyFill="1" applyAlignment="1">
      <alignment vertical="center" wrapText="1"/>
    </xf>
    <xf numFmtId="0" fontId="6"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horizontal="left" vertical="center"/>
    </xf>
    <xf numFmtId="0" fontId="5" fillId="2" borderId="0" xfId="0" applyFont="1" applyFill="1" applyAlignment="1">
      <alignment horizontal="left" vertical="center"/>
    </xf>
    <xf numFmtId="56" fontId="0" fillId="2" borderId="0" xfId="0" applyNumberFormat="1" applyFill="1" applyAlignment="1">
      <alignment horizontal="center"/>
    </xf>
    <xf numFmtId="56" fontId="6" fillId="2" borderId="0" xfId="0" applyNumberFormat="1" applyFont="1" applyFill="1" applyAlignment="1">
      <alignment horizontal="left" vertical="center"/>
    </xf>
    <xf numFmtId="56" fontId="17" fillId="2" borderId="0" xfId="0" applyNumberFormat="1" applyFont="1" applyFill="1" applyAlignment="1">
      <alignment horizontal="left" vertical="center"/>
    </xf>
    <xf numFmtId="56" fontId="5" fillId="2" borderId="0" xfId="0" applyNumberFormat="1" applyFont="1" applyFill="1" applyAlignment="1">
      <alignment horizontal="left" vertical="center"/>
    </xf>
    <xf numFmtId="0" fontId="14" fillId="2" borderId="4" xfId="0" applyFont="1" applyFill="1" applyBorder="1" applyAlignment="1">
      <alignment vertical="center" shrinkToFit="1"/>
    </xf>
    <xf numFmtId="0" fontId="14" fillId="2" borderId="18" xfId="0" applyFont="1" applyFill="1" applyBorder="1" applyAlignment="1">
      <alignment vertical="center" shrinkToFit="1"/>
    </xf>
    <xf numFmtId="0" fontId="0" fillId="0" borderId="23" xfId="0" applyBorder="1"/>
    <xf numFmtId="0" fontId="0" fillId="0" borderId="24" xfId="0" applyBorder="1"/>
    <xf numFmtId="14" fontId="0" fillId="0" borderId="24" xfId="0" applyNumberFormat="1" applyBorder="1"/>
    <xf numFmtId="0" fontId="0" fillId="0" borderId="25" xfId="0" applyBorder="1"/>
    <xf numFmtId="0" fontId="0" fillId="0" borderId="26" xfId="0" applyBorder="1"/>
    <xf numFmtId="0" fontId="0" fillId="0" borderId="27" xfId="0" applyBorder="1"/>
    <xf numFmtId="14" fontId="0" fillId="0" borderId="27" xfId="0" applyNumberFormat="1" applyBorder="1"/>
    <xf numFmtId="0" fontId="0" fillId="0" borderId="28" xfId="0" applyBorder="1"/>
    <xf numFmtId="0" fontId="1" fillId="0" borderId="1" xfId="0" applyFont="1" applyBorder="1" applyAlignment="1">
      <alignment horizontal="right" vertical="center" wrapText="1"/>
    </xf>
    <xf numFmtId="0" fontId="1" fillId="0" borderId="2" xfId="0" applyFont="1" applyBorder="1" applyAlignment="1">
      <alignment vertical="center" wrapText="1"/>
    </xf>
    <xf numFmtId="56" fontId="0" fillId="0" borderId="2" xfId="0" applyNumberFormat="1" applyBorder="1" applyAlignment="1">
      <alignment horizontal="center"/>
    </xf>
    <xf numFmtId="0" fontId="1" fillId="0" borderId="1" xfId="0" applyFont="1" applyBorder="1" applyAlignment="1">
      <alignment horizontal="right" vertical="top" wrapText="1"/>
    </xf>
    <xf numFmtId="0" fontId="1" fillId="0" borderId="2" xfId="0" applyFont="1" applyBorder="1" applyAlignment="1">
      <alignment horizontal="center" vertical="top" wrapText="1"/>
    </xf>
    <xf numFmtId="56" fontId="19" fillId="0" borderId="0" xfId="0" applyNumberFormat="1" applyFont="1" applyAlignment="1">
      <alignment horizontal="center" vertical="center" wrapText="1"/>
    </xf>
    <xf numFmtId="0" fontId="1" fillId="0" borderId="8" xfId="0" applyFont="1" applyBorder="1" applyAlignment="1">
      <alignment horizontal="right" vertical="top" wrapText="1"/>
    </xf>
    <xf numFmtId="0" fontId="1" fillId="0" borderId="6" xfId="0" applyFont="1" applyBorder="1" applyAlignment="1">
      <alignment horizontal="center" vertical="top" wrapText="1"/>
    </xf>
    <xf numFmtId="0" fontId="1" fillId="0" borderId="6" xfId="0" applyFont="1" applyBorder="1" applyAlignment="1">
      <alignment vertical="top" wrapText="1"/>
    </xf>
    <xf numFmtId="0" fontId="1" fillId="0" borderId="9" xfId="0" applyFont="1" applyBorder="1" applyAlignment="1">
      <alignment vertical="top" wrapText="1"/>
    </xf>
    <xf numFmtId="0" fontId="19" fillId="5" borderId="10" xfId="0" applyFont="1" applyFill="1" applyBorder="1" applyAlignment="1">
      <alignment horizontal="center" vertical="center" wrapText="1"/>
    </xf>
    <xf numFmtId="0" fontId="1" fillId="5" borderId="2" xfId="0" applyFont="1" applyFill="1" applyBorder="1" applyAlignment="1">
      <alignment horizontal="right" vertical="center" wrapText="1"/>
    </xf>
    <xf numFmtId="0" fontId="21" fillId="7" borderId="40" xfId="0" applyFont="1" applyFill="1" applyBorder="1" applyAlignment="1">
      <alignment vertical="center" wrapText="1"/>
    </xf>
    <xf numFmtId="0" fontId="21" fillId="7" borderId="40" xfId="0" applyFont="1" applyFill="1" applyBorder="1" applyAlignment="1">
      <alignment horizontal="left" vertical="center" wrapText="1"/>
    </xf>
    <xf numFmtId="0" fontId="21" fillId="7" borderId="38" xfId="0" applyFont="1" applyFill="1" applyBorder="1" applyAlignment="1">
      <alignment horizontal="left" vertical="center" wrapText="1"/>
    </xf>
    <xf numFmtId="0" fontId="21" fillId="7" borderId="50" xfId="0" applyFont="1" applyFill="1" applyBorder="1" applyAlignment="1">
      <alignment horizontal="left" vertical="center" wrapText="1"/>
    </xf>
    <xf numFmtId="0" fontId="21" fillId="7" borderId="52" xfId="0" applyFont="1" applyFill="1" applyBorder="1" applyAlignment="1">
      <alignment horizontal="left" vertical="center" wrapText="1"/>
    </xf>
    <xf numFmtId="0" fontId="21" fillId="7" borderId="37" xfId="0" applyFont="1" applyFill="1" applyBorder="1" applyAlignment="1">
      <alignment horizontal="left" vertical="center" wrapText="1"/>
    </xf>
    <xf numFmtId="0" fontId="0" fillId="7" borderId="37" xfId="0" applyFill="1" applyBorder="1" applyAlignment="1">
      <alignment horizontal="left" vertical="center"/>
    </xf>
    <xf numFmtId="0" fontId="23" fillId="7" borderId="41" xfId="0" applyFont="1" applyFill="1" applyBorder="1" applyAlignment="1">
      <alignment horizontal="left" vertical="center" wrapText="1" shrinkToFit="1"/>
    </xf>
    <xf numFmtId="0" fontId="0" fillId="5" borderId="2" xfId="0" applyFill="1" applyBorder="1"/>
    <xf numFmtId="0" fontId="0" fillId="5" borderId="7" xfId="0" applyFill="1" applyBorder="1"/>
    <xf numFmtId="0" fontId="0" fillId="7" borderId="38" xfId="0" applyFill="1" applyBorder="1" applyAlignment="1">
      <alignment horizontal="left" vertical="center"/>
    </xf>
    <xf numFmtId="0" fontId="0" fillId="0" borderId="57" xfId="0" applyBorder="1"/>
    <xf numFmtId="0" fontId="0" fillId="0" borderId="58" xfId="0" applyBorder="1"/>
    <xf numFmtId="0" fontId="6" fillId="0" borderId="59" xfId="0" applyFont="1" applyBorder="1"/>
    <xf numFmtId="0" fontId="0" fillId="0" borderId="59" xfId="0" applyBorder="1"/>
    <xf numFmtId="0" fontId="7" fillId="0" borderId="59" xfId="0" applyFont="1" applyBorder="1"/>
    <xf numFmtId="0" fontId="7" fillId="8" borderId="56" xfId="0" applyFont="1" applyFill="1" applyBorder="1"/>
    <xf numFmtId="176" fontId="7" fillId="8" borderId="56" xfId="0" applyNumberFormat="1" applyFont="1" applyFill="1" applyBorder="1"/>
    <xf numFmtId="0" fontId="7" fillId="0" borderId="56" xfId="0" applyFont="1" applyBorder="1"/>
    <xf numFmtId="0" fontId="26" fillId="0" borderId="59" xfId="0" applyFont="1" applyBorder="1" applyAlignment="1">
      <alignment horizontal="center" vertical="center" wrapText="1"/>
    </xf>
    <xf numFmtId="0" fontId="0" fillId="0" borderId="61" xfId="0" applyBorder="1"/>
    <xf numFmtId="0" fontId="0" fillId="0" borderId="62" xfId="0" applyBorder="1"/>
    <xf numFmtId="0" fontId="1" fillId="5" borderId="67" xfId="0" applyFont="1" applyFill="1" applyBorder="1" applyAlignment="1">
      <alignment horizontal="right" vertical="center" wrapText="1"/>
    </xf>
    <xf numFmtId="0" fontId="1" fillId="5" borderId="67" xfId="0" applyFont="1" applyFill="1" applyBorder="1" applyAlignment="1">
      <alignment vertical="center" wrapText="1"/>
    </xf>
    <xf numFmtId="0" fontId="1" fillId="0" borderId="67" xfId="0" applyFont="1" applyBorder="1" applyAlignment="1">
      <alignment vertical="center" wrapText="1"/>
    </xf>
    <xf numFmtId="0" fontId="27" fillId="0" borderId="0" xfId="0" applyFont="1"/>
    <xf numFmtId="0" fontId="7" fillId="0" borderId="56" xfId="0" applyFont="1" applyBorder="1" applyAlignment="1">
      <alignment wrapText="1"/>
    </xf>
    <xf numFmtId="0" fontId="19" fillId="5" borderId="7" xfId="0" applyFont="1" applyFill="1" applyBorder="1" applyAlignment="1">
      <alignment horizontal="center" vertical="center" wrapText="1"/>
    </xf>
    <xf numFmtId="0" fontId="19" fillId="5" borderId="3" xfId="0" applyFont="1" applyFill="1" applyBorder="1" applyAlignment="1">
      <alignment horizontal="center" vertical="center" wrapText="1"/>
    </xf>
    <xf numFmtId="0" fontId="1" fillId="0" borderId="0" xfId="0" applyFont="1" applyAlignment="1">
      <alignment vertical="center" wrapText="1"/>
    </xf>
    <xf numFmtId="0" fontId="19" fillId="6" borderId="3" xfId="0" applyFont="1" applyFill="1" applyBorder="1" applyAlignment="1">
      <alignment horizontal="center" vertical="center" wrapText="1"/>
    </xf>
    <xf numFmtId="0" fontId="1" fillId="5" borderId="2" xfId="0" applyFont="1" applyFill="1" applyBorder="1" applyAlignment="1">
      <alignment vertical="center" wrapText="1"/>
    </xf>
    <xf numFmtId="0" fontId="10" fillId="0" borderId="37" xfId="0" applyFont="1" applyBorder="1" applyAlignment="1" applyProtection="1">
      <alignment horizontal="right" vertical="center"/>
      <protection locked="0"/>
    </xf>
    <xf numFmtId="0" fontId="10" fillId="0" borderId="49" xfId="0" applyFont="1" applyBorder="1" applyAlignment="1" applyProtection="1">
      <alignment horizontal="right" vertical="center"/>
      <protection locked="0"/>
    </xf>
    <xf numFmtId="0" fontId="16" fillId="0" borderId="37" xfId="0" applyFont="1" applyBorder="1" applyAlignment="1" applyProtection="1">
      <alignment horizontal="right" vertical="center"/>
      <protection locked="0"/>
    </xf>
    <xf numFmtId="0" fontId="16" fillId="0" borderId="49" xfId="0" applyFont="1" applyBorder="1" applyAlignment="1" applyProtection="1">
      <alignment horizontal="right" vertical="center"/>
      <protection locked="0"/>
    </xf>
    <xf numFmtId="0" fontId="16" fillId="0" borderId="37" xfId="0" applyFont="1" applyBorder="1" applyAlignment="1" applyProtection="1">
      <alignment vertical="center" shrinkToFit="1"/>
      <protection locked="0"/>
    </xf>
    <xf numFmtId="0" fontId="16" fillId="0" borderId="49" xfId="0" applyFont="1" applyBorder="1" applyAlignment="1" applyProtection="1">
      <alignment vertical="center" shrinkToFit="1"/>
      <protection locked="0"/>
    </xf>
    <xf numFmtId="0" fontId="1" fillId="0" borderId="2" xfId="0" applyFont="1" applyBorder="1" applyAlignment="1" applyProtection="1">
      <alignment vertical="center" wrapText="1"/>
      <protection locked="0"/>
    </xf>
    <xf numFmtId="49" fontId="0" fillId="0" borderId="2" xfId="0" applyNumberFormat="1" applyBorder="1" applyAlignment="1" applyProtection="1">
      <alignment vertical="top" wrapText="1"/>
      <protection locked="0"/>
    </xf>
    <xf numFmtId="0" fontId="1" fillId="0" borderId="67" xfId="0" applyFont="1" applyBorder="1" applyAlignment="1" applyProtection="1">
      <alignment vertical="center" wrapText="1"/>
      <protection locked="0"/>
    </xf>
    <xf numFmtId="0" fontId="16" fillId="0" borderId="2" xfId="0" applyFont="1" applyBorder="1" applyAlignment="1" applyProtection="1">
      <alignment vertical="center" wrapText="1"/>
      <protection locked="0"/>
    </xf>
    <xf numFmtId="0" fontId="16" fillId="0" borderId="67" xfId="0" applyFont="1" applyBorder="1" applyAlignment="1" applyProtection="1">
      <alignment vertical="center" wrapText="1"/>
      <protection locked="0"/>
    </xf>
    <xf numFmtId="0" fontId="25" fillId="0" borderId="65" xfId="0" applyFont="1" applyBorder="1" applyAlignment="1" applyProtection="1">
      <alignment horizontal="center" vertical="center" wrapText="1"/>
      <protection locked="0"/>
    </xf>
    <xf numFmtId="0" fontId="34" fillId="0" borderId="0" xfId="0" applyFont="1" applyAlignment="1">
      <alignment horizontal="center" vertical="center"/>
    </xf>
    <xf numFmtId="0" fontId="14" fillId="2" borderId="70" xfId="0" applyFont="1" applyFill="1" applyBorder="1" applyAlignment="1">
      <alignment horizontal="right" vertical="center" shrinkToFit="1"/>
    </xf>
    <xf numFmtId="0" fontId="14" fillId="3" borderId="70" xfId="0" applyFont="1" applyFill="1" applyBorder="1" applyAlignment="1">
      <alignment vertical="center" shrinkToFit="1"/>
    </xf>
    <xf numFmtId="0" fontId="14" fillId="2" borderId="70" xfId="0" applyFont="1" applyFill="1" applyBorder="1" applyAlignment="1">
      <alignment vertical="center" shrinkToFit="1"/>
    </xf>
    <xf numFmtId="0" fontId="23" fillId="0" borderId="69" xfId="0" applyFont="1" applyBorder="1" applyAlignment="1">
      <alignment horizontal="left" vertical="center" wrapText="1"/>
    </xf>
    <xf numFmtId="0" fontId="10" fillId="0" borderId="79" xfId="0" applyFont="1" applyBorder="1" applyAlignment="1">
      <alignment horizontal="right" vertical="center"/>
    </xf>
    <xf numFmtId="0" fontId="21" fillId="0" borderId="80" xfId="0" applyFont="1" applyBorder="1" applyAlignment="1">
      <alignment vertical="center" wrapText="1"/>
    </xf>
    <xf numFmtId="0" fontId="16" fillId="0" borderId="79" xfId="0" applyFont="1" applyBorder="1" applyAlignment="1">
      <alignment horizontal="right" vertical="center"/>
    </xf>
    <xf numFmtId="0" fontId="21" fillId="0" borderId="80" xfId="0" applyFont="1" applyBorder="1" applyAlignment="1">
      <alignment horizontal="left" vertical="center" wrapText="1"/>
    </xf>
    <xf numFmtId="0" fontId="16" fillId="0" borderId="79" xfId="0" applyFont="1" applyBorder="1" applyAlignment="1">
      <alignment vertical="center" shrinkToFit="1"/>
    </xf>
    <xf numFmtId="0" fontId="21" fillId="0" borderId="82" xfId="0" applyFont="1" applyBorder="1" applyAlignment="1">
      <alignment horizontal="left" vertical="center" wrapText="1"/>
    </xf>
    <xf numFmtId="0" fontId="23" fillId="0" borderId="69" xfId="0" applyFont="1" applyBorder="1" applyAlignment="1">
      <alignment horizontal="left" vertical="center" wrapText="1" shrinkToFit="1"/>
    </xf>
    <xf numFmtId="0" fontId="23" fillId="0" borderId="78" xfId="0" applyFont="1" applyBorder="1" applyAlignment="1">
      <alignment horizontal="left" vertical="center" wrapText="1"/>
    </xf>
    <xf numFmtId="0" fontId="10" fillId="0" borderId="79" xfId="0" applyFont="1" applyBorder="1"/>
    <xf numFmtId="0" fontId="21" fillId="0" borderId="79" xfId="0" applyFont="1" applyBorder="1" applyAlignment="1">
      <alignment horizontal="left" vertical="center" wrapText="1"/>
    </xf>
    <xf numFmtId="0" fontId="0" fillId="0" borderId="79" xfId="0" applyBorder="1" applyAlignment="1">
      <alignment horizontal="left" vertical="center"/>
    </xf>
    <xf numFmtId="0" fontId="0" fillId="0" borderId="82" xfId="0" applyBorder="1" applyAlignment="1">
      <alignment horizontal="left" vertical="center"/>
    </xf>
    <xf numFmtId="0" fontId="0" fillId="3" borderId="31" xfId="0" applyFill="1" applyBorder="1" applyAlignment="1">
      <alignment horizontal="center" vertical="center"/>
    </xf>
    <xf numFmtId="0" fontId="0" fillId="3" borderId="69" xfId="0" applyFill="1" applyBorder="1" applyAlignment="1">
      <alignment horizontal="center" vertical="center"/>
    </xf>
    <xf numFmtId="0" fontId="0" fillId="3" borderId="66" xfId="0" applyFill="1" applyBorder="1" applyAlignment="1">
      <alignment horizontal="center" vertical="center"/>
    </xf>
    <xf numFmtId="0" fontId="0" fillId="3" borderId="85" xfId="0" applyFill="1" applyBorder="1" applyAlignment="1">
      <alignment horizontal="center" vertical="center"/>
    </xf>
    <xf numFmtId="0" fontId="28" fillId="11" borderId="0" xfId="0" applyFont="1" applyFill="1" applyAlignment="1">
      <alignment vertical="center"/>
    </xf>
    <xf numFmtId="0" fontId="29" fillId="11" borderId="67" xfId="0" applyFont="1" applyFill="1" applyBorder="1" applyAlignment="1">
      <alignment horizontal="center" vertical="center"/>
    </xf>
    <xf numFmtId="0" fontId="28" fillId="11" borderId="86" xfId="0" applyFont="1" applyFill="1" applyBorder="1" applyAlignment="1">
      <alignment vertical="center"/>
    </xf>
    <xf numFmtId="0" fontId="29" fillId="11" borderId="88" xfId="0" applyFont="1" applyFill="1" applyBorder="1" applyAlignment="1">
      <alignment horizontal="center" vertical="center"/>
    </xf>
    <xf numFmtId="0" fontId="29" fillId="11" borderId="86" xfId="0" applyFont="1" applyFill="1" applyBorder="1" applyAlignment="1">
      <alignment horizontal="center" vertical="center"/>
    </xf>
    <xf numFmtId="0" fontId="29" fillId="11" borderId="0" xfId="0" applyFont="1" applyFill="1" applyAlignment="1">
      <alignment horizontal="center" vertical="center"/>
    </xf>
    <xf numFmtId="0" fontId="31" fillId="11" borderId="86" xfId="0" applyFont="1" applyFill="1" applyBorder="1" applyAlignment="1">
      <alignment horizontal="center" vertical="center"/>
    </xf>
    <xf numFmtId="0" fontId="31" fillId="11" borderId="88" xfId="0" applyFont="1" applyFill="1" applyBorder="1" applyAlignment="1">
      <alignment horizontal="center" vertical="center"/>
    </xf>
    <xf numFmtId="0" fontId="31" fillId="11" borderId="0" xfId="0" applyFont="1" applyFill="1" applyAlignment="1">
      <alignment horizontal="center" vertical="center"/>
    </xf>
    <xf numFmtId="0" fontId="30" fillId="11" borderId="88" xfId="0" applyFont="1" applyFill="1" applyBorder="1" applyAlignment="1">
      <alignment horizontal="center" vertical="center" shrinkToFit="1"/>
    </xf>
    <xf numFmtId="0" fontId="30" fillId="11" borderId="88" xfId="0" applyFont="1" applyFill="1" applyBorder="1" applyAlignment="1">
      <alignment horizontal="center" vertical="center"/>
    </xf>
    <xf numFmtId="0" fontId="30" fillId="11" borderId="88" xfId="0" applyFont="1" applyFill="1" applyBorder="1" applyAlignment="1">
      <alignment horizontal="center" vertical="center" wrapText="1" shrinkToFit="1"/>
    </xf>
    <xf numFmtId="0" fontId="30" fillId="11" borderId="0" xfId="0" applyFont="1" applyFill="1" applyAlignment="1">
      <alignment horizontal="center" vertical="center"/>
    </xf>
    <xf numFmtId="0" fontId="29" fillId="11" borderId="0" xfId="0" applyFont="1" applyFill="1" applyAlignment="1">
      <alignment horizontal="left" vertical="center"/>
    </xf>
    <xf numFmtId="0" fontId="28" fillId="11" borderId="0" xfId="0" applyFont="1" applyFill="1"/>
    <xf numFmtId="0" fontId="32" fillId="11" borderId="0" xfId="0" applyFont="1" applyFill="1" applyAlignment="1">
      <alignment horizontal="left" vertical="center"/>
    </xf>
    <xf numFmtId="0" fontId="28" fillId="11" borderId="0" xfId="0" applyFont="1" applyFill="1" applyAlignment="1">
      <alignment horizontal="left" vertical="center"/>
    </xf>
    <xf numFmtId="56" fontId="28" fillId="11" borderId="0" xfId="0" applyNumberFormat="1" applyFont="1" applyFill="1" applyAlignment="1">
      <alignment horizontal="center"/>
    </xf>
    <xf numFmtId="0" fontId="0" fillId="11" borderId="0" xfId="0" applyFill="1"/>
    <xf numFmtId="0" fontId="14" fillId="3" borderId="70" xfId="0" applyFont="1" applyFill="1" applyBorder="1" applyAlignment="1" applyProtection="1">
      <alignment vertical="center" shrinkToFit="1"/>
      <protection locked="0"/>
    </xf>
    <xf numFmtId="0" fontId="14" fillId="2" borderId="70" xfId="0" applyFont="1" applyFill="1" applyBorder="1" applyAlignment="1" applyProtection="1">
      <alignment vertical="center" shrinkToFit="1"/>
      <protection locked="0"/>
    </xf>
    <xf numFmtId="0" fontId="0" fillId="3" borderId="31" xfId="0" applyFill="1" applyBorder="1" applyAlignment="1" applyProtection="1">
      <alignment horizontal="center" vertical="center"/>
      <protection locked="0"/>
    </xf>
    <xf numFmtId="0" fontId="0" fillId="3" borderId="69" xfId="0" applyFill="1" applyBorder="1" applyAlignment="1" applyProtection="1">
      <alignment horizontal="center" vertical="center"/>
      <protection locked="0"/>
    </xf>
    <xf numFmtId="0" fontId="0" fillId="3" borderId="66" xfId="0" applyFill="1" applyBorder="1" applyAlignment="1" applyProtection="1">
      <alignment horizontal="center" vertical="center"/>
      <protection locked="0"/>
    </xf>
    <xf numFmtId="0" fontId="14" fillId="2" borderId="72" xfId="0" applyFont="1" applyFill="1" applyBorder="1" applyAlignment="1">
      <alignment horizontal="left" vertical="center"/>
    </xf>
    <xf numFmtId="0" fontId="14" fillId="2" borderId="73" xfId="0" applyFont="1" applyFill="1" applyBorder="1" applyAlignment="1">
      <alignment horizontal="left" vertical="center"/>
    </xf>
    <xf numFmtId="0" fontId="14" fillId="2" borderId="74" xfId="0" applyFont="1" applyFill="1" applyBorder="1" applyAlignment="1">
      <alignment horizontal="left" vertical="center"/>
    </xf>
    <xf numFmtId="176" fontId="7" fillId="0" borderId="56" xfId="0" applyNumberFormat="1" applyFont="1" applyBorder="1"/>
    <xf numFmtId="0" fontId="23" fillId="7" borderId="41" xfId="0" applyFont="1" applyFill="1" applyBorder="1" applyAlignment="1">
      <alignment horizontal="left" vertical="center" wrapText="1"/>
    </xf>
    <xf numFmtId="0" fontId="21" fillId="7" borderId="106" xfId="0" applyFont="1" applyFill="1" applyBorder="1" applyAlignment="1">
      <alignment vertical="center" wrapText="1"/>
    </xf>
    <xf numFmtId="0" fontId="21" fillId="7" borderId="107" xfId="0" applyFont="1" applyFill="1" applyBorder="1" applyAlignment="1">
      <alignment horizontal="left" vertical="center" wrapText="1"/>
    </xf>
    <xf numFmtId="0" fontId="16" fillId="0" borderId="109" xfId="0" applyFont="1" applyBorder="1" applyAlignment="1" applyProtection="1">
      <alignment horizontal="right" vertical="center"/>
      <protection locked="0"/>
    </xf>
    <xf numFmtId="0" fontId="21" fillId="7" borderId="110" xfId="0" applyFont="1" applyFill="1" applyBorder="1" applyAlignment="1">
      <alignment horizontal="left" vertical="center" wrapText="1"/>
    </xf>
    <xf numFmtId="0" fontId="16" fillId="0" borderId="109" xfId="0" applyFont="1" applyBorder="1" applyAlignment="1" applyProtection="1">
      <alignment vertical="center" shrinkToFit="1"/>
      <protection locked="0"/>
    </xf>
    <xf numFmtId="0" fontId="21" fillId="7" borderId="106" xfId="0" applyFont="1" applyFill="1" applyBorder="1" applyAlignment="1">
      <alignment horizontal="left" vertical="center" wrapText="1"/>
    </xf>
    <xf numFmtId="0" fontId="42" fillId="0" borderId="38" xfId="0" applyFont="1" applyBorder="1" applyAlignment="1">
      <alignment horizontal="left" vertical="center" wrapText="1"/>
    </xf>
    <xf numFmtId="0" fontId="42" fillId="0" borderId="106" xfId="0" applyFont="1" applyBorder="1" applyAlignment="1">
      <alignment horizontal="left" vertical="center" wrapText="1"/>
    </xf>
    <xf numFmtId="0" fontId="44" fillId="7" borderId="37" xfId="0" applyFont="1" applyFill="1" applyBorder="1" applyAlignment="1">
      <alignment horizontal="left" vertical="center"/>
    </xf>
    <xf numFmtId="0" fontId="10" fillId="0" borderId="54" xfId="0" applyFont="1" applyBorder="1" applyAlignment="1" applyProtection="1">
      <alignment vertical="center"/>
      <protection locked="0"/>
    </xf>
    <xf numFmtId="0" fontId="10" fillId="7" borderId="54" xfId="0" applyFont="1" applyFill="1" applyBorder="1"/>
    <xf numFmtId="0" fontId="10" fillId="7" borderId="54" xfId="0" applyFont="1" applyFill="1" applyBorder="1" applyAlignment="1">
      <alignment horizontal="right" vertical="center"/>
    </xf>
    <xf numFmtId="0" fontId="21" fillId="7" borderId="54" xfId="0" applyFont="1" applyFill="1" applyBorder="1" applyAlignment="1">
      <alignment horizontal="left" vertical="center" wrapText="1"/>
    </xf>
    <xf numFmtId="0" fontId="6" fillId="0" borderId="79" xfId="0" applyFont="1" applyBorder="1" applyAlignment="1">
      <alignment horizontal="left" vertical="center"/>
    </xf>
    <xf numFmtId="0" fontId="14" fillId="0" borderId="84" xfId="0" applyFont="1" applyBorder="1"/>
    <xf numFmtId="0" fontId="14" fillId="0" borderId="83" xfId="0" applyFont="1" applyBorder="1"/>
    <xf numFmtId="0" fontId="10" fillId="0" borderId="83" xfId="0" applyFont="1" applyBorder="1"/>
    <xf numFmtId="0" fontId="45" fillId="0" borderId="0" xfId="0" applyFont="1" applyAlignment="1">
      <alignment horizontal="left" vertical="center"/>
    </xf>
    <xf numFmtId="0" fontId="46" fillId="0" borderId="0" xfId="0" applyFont="1" applyAlignment="1">
      <alignment horizontal="left" vertical="center"/>
    </xf>
    <xf numFmtId="0" fontId="0" fillId="0" borderId="1" xfId="0" applyBorder="1" applyAlignment="1">
      <alignment horizontal="right" vertical="top" wrapText="1"/>
    </xf>
    <xf numFmtId="0" fontId="0" fillId="0" borderId="2" xfId="0" applyBorder="1" applyAlignment="1">
      <alignment horizontal="center" vertical="top" wrapText="1"/>
    </xf>
    <xf numFmtId="0" fontId="0" fillId="0" borderId="0" xfId="0" applyProtection="1">
      <protection locked="0"/>
    </xf>
    <xf numFmtId="0" fontId="35" fillId="0" borderId="0" xfId="0" applyFont="1"/>
    <xf numFmtId="0" fontId="0" fillId="3" borderId="114" xfId="0" applyFill="1" applyBorder="1" applyAlignment="1">
      <alignment horizontal="center" vertical="center"/>
    </xf>
    <xf numFmtId="49" fontId="0" fillId="0" borderId="6" xfId="0" applyNumberFormat="1" applyBorder="1" applyAlignment="1" applyProtection="1">
      <alignment vertical="top" wrapText="1"/>
      <protection locked="0"/>
    </xf>
    <xf numFmtId="0" fontId="0" fillId="0" borderId="0" xfId="0" applyAlignment="1">
      <alignment horizontal="center" vertical="center" wrapText="1"/>
    </xf>
    <xf numFmtId="0" fontId="7" fillId="0" borderId="115" xfId="0" applyFont="1" applyBorder="1"/>
    <xf numFmtId="49" fontId="0" fillId="0" borderId="31" xfId="0" applyNumberFormat="1" applyBorder="1" applyAlignment="1" applyProtection="1">
      <alignment horizontal="left" vertical="center" wrapText="1"/>
      <protection locked="0"/>
    </xf>
    <xf numFmtId="0" fontId="7" fillId="0" borderId="115" xfId="0" applyFont="1" applyBorder="1" applyAlignment="1">
      <alignment wrapText="1"/>
    </xf>
    <xf numFmtId="0" fontId="51" fillId="0" borderId="0" xfId="0" applyFont="1" applyAlignment="1">
      <alignment horizontal="left" vertical="center"/>
    </xf>
    <xf numFmtId="0" fontId="7" fillId="0" borderId="116" xfId="0" applyFont="1" applyBorder="1"/>
    <xf numFmtId="0" fontId="7" fillId="0" borderId="117" xfId="0" applyFont="1" applyBorder="1"/>
    <xf numFmtId="0" fontId="0" fillId="0" borderId="126" xfId="0" applyBorder="1"/>
    <xf numFmtId="0" fontId="12" fillId="2" borderId="127" xfId="0" applyFont="1" applyFill="1" applyBorder="1" applyAlignment="1">
      <alignment vertical="center"/>
    </xf>
    <xf numFmtId="0" fontId="56" fillId="11" borderId="0" xfId="0" applyFont="1" applyFill="1"/>
    <xf numFmtId="0" fontId="57" fillId="11" borderId="0" xfId="0" applyFont="1" applyFill="1" applyAlignment="1">
      <alignment horizontal="right"/>
    </xf>
    <xf numFmtId="14" fontId="0" fillId="0" borderId="0" xfId="0" applyNumberFormat="1"/>
    <xf numFmtId="0" fontId="23" fillId="7" borderId="48" xfId="0" applyFont="1" applyFill="1" applyBorder="1" applyAlignment="1">
      <alignment horizontal="center" vertical="center" wrapText="1"/>
    </xf>
    <xf numFmtId="0" fontId="10" fillId="7" borderId="49" xfId="0" applyFont="1" applyFill="1" applyBorder="1" applyAlignment="1">
      <alignment horizontal="center" vertical="center" wrapText="1"/>
    </xf>
    <xf numFmtId="0" fontId="23" fillId="7" borderId="41" xfId="0" applyFont="1" applyFill="1" applyBorder="1" applyAlignment="1">
      <alignment horizontal="left" vertical="center" wrapText="1"/>
    </xf>
    <xf numFmtId="5" fontId="43" fillId="0" borderId="41" xfId="0" applyNumberFormat="1" applyFont="1" applyBorder="1" applyAlignment="1">
      <alignment horizontal="center" vertical="center" wrapText="1"/>
    </xf>
    <xf numFmtId="5" fontId="43" fillId="0" borderId="39" xfId="0" applyNumberFormat="1" applyFont="1" applyBorder="1" applyAlignment="1">
      <alignment horizontal="center" vertical="center"/>
    </xf>
    <xf numFmtId="0" fontId="23" fillId="7" borderId="51" xfId="0" applyFont="1" applyFill="1" applyBorder="1" applyAlignment="1">
      <alignment horizontal="center" vertical="center" wrapText="1"/>
    </xf>
    <xf numFmtId="0" fontId="23" fillId="7" borderId="36" xfId="0" applyFont="1" applyFill="1" applyBorder="1" applyAlignment="1">
      <alignment horizontal="center" vertical="center" wrapText="1"/>
    </xf>
    <xf numFmtId="0" fontId="10" fillId="7" borderId="37" xfId="0" applyFont="1" applyFill="1" applyBorder="1" applyAlignment="1">
      <alignment horizontal="center" vertical="center" wrapText="1"/>
    </xf>
    <xf numFmtId="0" fontId="19" fillId="0" borderId="1" xfId="0" applyFont="1" applyBorder="1" applyAlignment="1">
      <alignment horizontal="center" vertical="center" wrapText="1"/>
    </xf>
    <xf numFmtId="0" fontId="0" fillId="0" borderId="2" xfId="0" applyBorder="1" applyAlignment="1">
      <alignment vertical="center" wrapText="1"/>
    </xf>
    <xf numFmtId="0" fontId="21" fillId="5" borderId="53" xfId="0" applyFont="1" applyFill="1" applyBorder="1" applyAlignment="1">
      <alignment horizontal="left" vertical="center" wrapText="1"/>
    </xf>
    <xf numFmtId="0" fontId="21" fillId="5" borderId="2" xfId="0" applyFont="1" applyFill="1" applyBorder="1" applyAlignment="1">
      <alignment horizontal="left" vertical="center" wrapText="1"/>
    </xf>
    <xf numFmtId="0" fontId="21" fillId="5" borderId="7" xfId="0" applyFont="1" applyFill="1" applyBorder="1" applyAlignment="1">
      <alignment horizontal="left" vertical="center" wrapText="1"/>
    </xf>
    <xf numFmtId="0" fontId="21" fillId="5" borderId="8" xfId="0" applyFont="1" applyFill="1" applyBorder="1" applyAlignment="1">
      <alignment horizontal="left" vertical="center" wrapText="1"/>
    </xf>
    <xf numFmtId="0" fontId="0" fillId="0" borderId="33" xfId="0" applyBorder="1" applyAlignment="1">
      <alignment horizontal="left" vertical="center" wrapText="1"/>
    </xf>
    <xf numFmtId="0" fontId="0" fillId="0" borderId="31" xfId="0" applyBorder="1" applyAlignment="1">
      <alignment horizontal="left" vertical="center" wrapText="1"/>
    </xf>
    <xf numFmtId="0" fontId="14" fillId="0" borderId="6" xfId="0" applyFont="1" applyBorder="1" applyAlignment="1">
      <alignment vertical="center" wrapText="1"/>
    </xf>
    <xf numFmtId="0" fontId="14" fillId="0" borderId="6" xfId="0" applyFont="1" applyBorder="1"/>
    <xf numFmtId="0" fontId="14" fillId="0" borderId="9" xfId="0" applyFont="1" applyBorder="1"/>
    <xf numFmtId="5" fontId="10" fillId="0" borderId="38" xfId="0" applyNumberFormat="1" applyFont="1" applyBorder="1" applyAlignment="1">
      <alignment horizontal="center" vertical="center"/>
    </xf>
    <xf numFmtId="5" fontId="10" fillId="0" borderId="54" xfId="0" applyNumberFormat="1" applyFont="1" applyBorder="1" applyAlignment="1">
      <alignment horizontal="center" vertical="center"/>
    </xf>
    <xf numFmtId="5" fontId="10" fillId="0" borderId="105" xfId="0" applyNumberFormat="1" applyFont="1" applyBorder="1" applyAlignment="1">
      <alignment horizontal="center" vertical="center"/>
    </xf>
    <xf numFmtId="0" fontId="41" fillId="0" borderId="55" xfId="0" applyFont="1" applyBorder="1" applyAlignment="1">
      <alignment horizontal="center" vertical="center" wrapText="1"/>
    </xf>
    <xf numFmtId="0" fontId="41" fillId="0" borderId="39" xfId="0" applyFont="1" applyBorder="1" applyAlignment="1">
      <alignment horizontal="center" vertical="center"/>
    </xf>
    <xf numFmtId="0" fontId="10" fillId="7" borderId="54" xfId="0" applyFont="1" applyFill="1" applyBorder="1" applyAlignment="1">
      <alignment horizontal="right" vertical="center"/>
    </xf>
    <xf numFmtId="0" fontId="10" fillId="7" borderId="39" xfId="0" applyFont="1" applyFill="1" applyBorder="1" applyAlignment="1">
      <alignment horizontal="right" vertical="center"/>
    </xf>
    <xf numFmtId="0" fontId="0" fillId="7" borderId="39" xfId="0" applyFill="1" applyBorder="1" applyAlignment="1">
      <alignment horizontal="center"/>
    </xf>
    <xf numFmtId="0" fontId="0" fillId="7" borderId="37" xfId="0" applyFill="1" applyBorder="1" applyAlignment="1">
      <alignment horizontal="center"/>
    </xf>
    <xf numFmtId="0" fontId="0" fillId="7" borderId="106" xfId="0" applyFill="1" applyBorder="1" applyAlignment="1">
      <alignment horizontal="center"/>
    </xf>
    <xf numFmtId="0" fontId="23" fillId="7" borderId="39" xfId="0" applyFont="1" applyFill="1" applyBorder="1" applyAlignment="1">
      <alignment horizontal="center" vertical="center" wrapText="1"/>
    </xf>
    <xf numFmtId="0" fontId="23" fillId="7" borderId="36" xfId="0" applyFont="1" applyFill="1" applyBorder="1" applyAlignment="1">
      <alignment horizontal="left" vertical="center" wrapText="1"/>
    </xf>
    <xf numFmtId="0" fontId="10" fillId="7" borderId="37" xfId="0" applyFont="1" applyFill="1" applyBorder="1"/>
    <xf numFmtId="0" fontId="37" fillId="0" borderId="0" xfId="0" applyFont="1" applyAlignment="1">
      <alignment vertical="center" wrapText="1"/>
    </xf>
    <xf numFmtId="0" fontId="37" fillId="0" borderId="0" xfId="0" applyFont="1"/>
    <xf numFmtId="0" fontId="37" fillId="0" borderId="21" xfId="0" applyFont="1" applyBorder="1"/>
    <xf numFmtId="0" fontId="1" fillId="0" borderId="0" xfId="0" applyFont="1" applyAlignment="1">
      <alignment vertical="center" wrapText="1"/>
    </xf>
    <xf numFmtId="0" fontId="0" fillId="0" borderId="0" xfId="0"/>
    <xf numFmtId="0" fontId="0" fillId="0" borderId="21" xfId="0" applyBorder="1"/>
    <xf numFmtId="0" fontId="24" fillId="7" borderId="108" xfId="0" applyFont="1" applyFill="1" applyBorder="1" applyAlignment="1">
      <alignment horizontal="center" vertical="center" wrapText="1"/>
    </xf>
    <xf numFmtId="0" fontId="10" fillId="7" borderId="109" xfId="0" applyFont="1" applyFill="1" applyBorder="1" applyAlignment="1">
      <alignment horizontal="center" vertical="center" wrapText="1"/>
    </xf>
    <xf numFmtId="0" fontId="0" fillId="0" borderId="31" xfId="0" applyBorder="1" applyAlignment="1" applyProtection="1">
      <alignment horizontal="left" vertical="top" wrapText="1"/>
      <protection locked="0"/>
    </xf>
    <xf numFmtId="0" fontId="1" fillId="0" borderId="32" xfId="0" applyFont="1" applyBorder="1" applyAlignment="1" applyProtection="1">
      <alignment horizontal="left" vertical="top" wrapText="1"/>
      <protection locked="0"/>
    </xf>
    <xf numFmtId="0" fontId="1" fillId="0" borderId="22" xfId="0" applyFont="1" applyBorder="1" applyAlignment="1" applyProtection="1">
      <alignment horizontal="left" vertical="top" wrapText="1"/>
      <protection locked="0"/>
    </xf>
    <xf numFmtId="0" fontId="2" fillId="2" borderId="0" xfId="1" applyNumberFormat="1" applyFill="1" applyBorder="1" applyAlignment="1" applyProtection="1">
      <alignment horizontal="left" vertical="center"/>
    </xf>
    <xf numFmtId="0" fontId="0" fillId="0" borderId="0" xfId="0" applyAlignment="1">
      <alignment horizontal="left" vertical="center"/>
    </xf>
    <xf numFmtId="49" fontId="0" fillId="0" borderId="31" xfId="0" applyNumberFormat="1" applyBorder="1" applyAlignment="1" applyProtection="1">
      <alignment horizontal="left" vertical="center" wrapText="1"/>
      <protection locked="0"/>
    </xf>
    <xf numFmtId="49" fontId="0" fillId="0" borderId="32" xfId="0" applyNumberFormat="1" applyBorder="1" applyAlignment="1" applyProtection="1">
      <alignment horizontal="left" vertical="center" wrapText="1"/>
      <protection locked="0"/>
    </xf>
    <xf numFmtId="49" fontId="0" fillId="0" borderId="6" xfId="0" applyNumberFormat="1" applyBorder="1" applyAlignment="1" applyProtection="1">
      <alignment vertical="top" wrapText="1"/>
      <protection locked="0"/>
    </xf>
    <xf numFmtId="0" fontId="0" fillId="0" borderId="1" xfId="0" applyBorder="1" applyAlignment="1" applyProtection="1">
      <alignment horizontal="left" vertical="center" wrapText="1"/>
      <protection locked="0"/>
    </xf>
    <xf numFmtId="0" fontId="1" fillId="0" borderId="2" xfId="0" applyFont="1" applyBorder="1" applyAlignment="1" applyProtection="1">
      <alignment horizontal="left" vertical="center" wrapText="1"/>
      <protection locked="0"/>
    </xf>
    <xf numFmtId="0" fontId="1" fillId="0" borderId="7" xfId="0" applyFont="1" applyBorder="1" applyAlignment="1" applyProtection="1">
      <alignment horizontal="left" vertical="center" wrapText="1"/>
      <protection locked="0"/>
    </xf>
    <xf numFmtId="56" fontId="18" fillId="6" borderId="16" xfId="0" applyNumberFormat="1" applyFont="1" applyFill="1" applyBorder="1" applyAlignment="1">
      <alignment horizontal="center" vertical="center" wrapText="1"/>
    </xf>
    <xf numFmtId="56" fontId="18" fillId="6" borderId="29" xfId="0" applyNumberFormat="1" applyFont="1" applyFill="1" applyBorder="1" applyAlignment="1">
      <alignment horizontal="center" vertical="center" wrapText="1"/>
    </xf>
    <xf numFmtId="56" fontId="20" fillId="6" borderId="17" xfId="0" applyNumberFormat="1" applyFont="1" applyFill="1" applyBorder="1" applyAlignment="1">
      <alignment horizontal="center" vertical="center" wrapText="1"/>
    </xf>
    <xf numFmtId="56" fontId="20" fillId="6" borderId="12" xfId="0" applyNumberFormat="1" applyFont="1" applyFill="1" applyBorder="1" applyAlignment="1">
      <alignment horizontal="center" vertical="center" wrapText="1"/>
    </xf>
    <xf numFmtId="56" fontId="20" fillId="6" borderId="30" xfId="0" applyNumberFormat="1" applyFont="1" applyFill="1" applyBorder="1" applyAlignment="1">
      <alignment horizontal="center" vertical="center" wrapText="1"/>
    </xf>
    <xf numFmtId="56" fontId="20" fillId="6" borderId="19" xfId="0" applyNumberFormat="1" applyFont="1" applyFill="1" applyBorder="1" applyAlignment="1">
      <alignment horizontal="center" vertical="center" wrapText="1"/>
    </xf>
    <xf numFmtId="56" fontId="20" fillId="6" borderId="13" xfId="0" applyNumberFormat="1" applyFont="1" applyFill="1" applyBorder="1" applyAlignment="1">
      <alignment horizontal="center" vertical="center" wrapText="1"/>
    </xf>
    <xf numFmtId="56" fontId="20" fillId="6" borderId="11" xfId="0" applyNumberFormat="1" applyFont="1" applyFill="1" applyBorder="1" applyAlignment="1">
      <alignment horizontal="center" vertical="center" wrapText="1"/>
    </xf>
    <xf numFmtId="56" fontId="20" fillId="6" borderId="14" xfId="0" applyNumberFormat="1" applyFont="1" applyFill="1" applyBorder="1" applyAlignment="1">
      <alignment horizontal="center" vertical="center" wrapText="1"/>
    </xf>
    <xf numFmtId="0" fontId="19" fillId="6" borderId="3" xfId="0" applyFont="1" applyFill="1" applyBorder="1" applyAlignment="1">
      <alignment horizontal="center" vertical="center" wrapText="1"/>
    </xf>
    <xf numFmtId="0" fontId="0" fillId="0" borderId="31" xfId="0" applyBorder="1" applyAlignment="1" applyProtection="1">
      <alignment horizontal="left" vertical="center" wrapText="1"/>
      <protection locked="0"/>
    </xf>
    <xf numFmtId="0" fontId="0" fillId="0" borderId="32" xfId="0" applyBorder="1" applyAlignment="1" applyProtection="1">
      <alignment horizontal="left" vertical="center" wrapText="1"/>
      <protection locked="0"/>
    </xf>
    <xf numFmtId="0" fontId="0" fillId="0" borderId="22" xfId="0" applyBorder="1" applyAlignment="1" applyProtection="1">
      <alignment horizontal="left" vertical="center" wrapText="1"/>
      <protection locked="0"/>
    </xf>
    <xf numFmtId="0" fontId="0" fillId="0" borderId="2" xfId="0" applyBorder="1" applyAlignment="1" applyProtection="1">
      <alignment horizontal="center" vertical="center" wrapText="1"/>
      <protection locked="0"/>
    </xf>
    <xf numFmtId="56" fontId="18" fillId="5" borderId="5" xfId="0" applyNumberFormat="1" applyFont="1" applyFill="1" applyBorder="1" applyAlignment="1">
      <alignment horizontal="center" vertical="center" shrinkToFit="1"/>
    </xf>
    <xf numFmtId="56" fontId="18" fillId="5" borderId="20" xfId="0" applyNumberFormat="1" applyFont="1" applyFill="1" applyBorder="1" applyAlignment="1">
      <alignment horizontal="center" vertical="center" shrinkToFit="1"/>
    </xf>
    <xf numFmtId="56" fontId="18" fillId="5" borderId="15" xfId="0" applyNumberFormat="1" applyFont="1" applyFill="1" applyBorder="1" applyAlignment="1">
      <alignment horizontal="center" vertical="center" shrinkToFit="1"/>
    </xf>
    <xf numFmtId="56" fontId="18" fillId="5" borderId="34" xfId="0" applyNumberFormat="1" applyFont="1" applyFill="1" applyBorder="1" applyAlignment="1">
      <alignment horizontal="center" vertical="center" shrinkToFit="1"/>
    </xf>
    <xf numFmtId="56" fontId="18" fillId="5" borderId="42" xfId="0" applyNumberFormat="1" applyFont="1" applyFill="1" applyBorder="1" applyAlignment="1">
      <alignment horizontal="center" vertical="center" shrinkToFit="1"/>
    </xf>
    <xf numFmtId="56" fontId="18" fillId="5" borderId="43" xfId="0" applyNumberFormat="1" applyFont="1" applyFill="1" applyBorder="1" applyAlignment="1">
      <alignment horizontal="center" vertical="center" shrinkToFit="1"/>
    </xf>
    <xf numFmtId="0" fontId="19" fillId="5" borderId="3" xfId="0" applyFont="1" applyFill="1" applyBorder="1" applyAlignment="1">
      <alignment horizontal="center" vertical="center" wrapText="1"/>
    </xf>
    <xf numFmtId="0" fontId="22" fillId="6" borderId="2" xfId="0" applyFont="1" applyFill="1" applyBorder="1" applyAlignment="1">
      <alignment horizontal="center" vertical="center" wrapText="1"/>
    </xf>
    <xf numFmtId="0" fontId="22" fillId="6" borderId="7" xfId="0" applyFont="1" applyFill="1" applyBorder="1" applyAlignment="1">
      <alignment horizontal="center" vertical="center" wrapText="1"/>
    </xf>
    <xf numFmtId="49" fontId="0" fillId="0" borderId="22" xfId="0" applyNumberFormat="1" applyBorder="1" applyAlignment="1" applyProtection="1">
      <alignment horizontal="left" vertical="center" wrapText="1"/>
      <protection locked="0"/>
    </xf>
    <xf numFmtId="0" fontId="10" fillId="0" borderId="8" xfId="0" applyFont="1" applyBorder="1" applyAlignment="1" applyProtection="1">
      <alignment horizontal="left" vertical="center" wrapText="1"/>
      <protection locked="0"/>
    </xf>
    <xf numFmtId="0" fontId="10" fillId="0" borderId="6" xfId="0" applyFont="1" applyBorder="1" applyAlignment="1" applyProtection="1">
      <alignment horizontal="left" vertical="center" wrapText="1"/>
      <protection locked="0"/>
    </xf>
    <xf numFmtId="0" fontId="10" fillId="0" borderId="9" xfId="0" applyFont="1" applyBorder="1" applyAlignment="1" applyProtection="1">
      <alignment horizontal="left" vertical="center" wrapText="1"/>
      <protection locked="0"/>
    </xf>
    <xf numFmtId="0" fontId="10" fillId="0" borderId="31" xfId="0" applyFont="1" applyBorder="1" applyAlignment="1" applyProtection="1">
      <alignment horizontal="left" vertical="center" wrapText="1"/>
      <protection locked="0"/>
    </xf>
    <xf numFmtId="0" fontId="10" fillId="0" borderId="32" xfId="0" applyFont="1" applyBorder="1" applyAlignment="1" applyProtection="1">
      <alignment horizontal="left" vertical="center" wrapText="1"/>
      <protection locked="0"/>
    </xf>
    <xf numFmtId="0" fontId="10" fillId="0" borderId="22" xfId="0" applyFont="1" applyBorder="1" applyAlignment="1" applyProtection="1">
      <alignment horizontal="left" vertical="center" wrapText="1"/>
      <protection locked="0"/>
    </xf>
    <xf numFmtId="56" fontId="18" fillId="5" borderId="1" xfId="0" applyNumberFormat="1" applyFont="1" applyFill="1" applyBorder="1" applyAlignment="1">
      <alignment horizontal="center" vertical="center" shrinkToFit="1"/>
    </xf>
    <xf numFmtId="0" fontId="0" fillId="5" borderId="2" xfId="0" applyFill="1" applyBorder="1" applyAlignment="1">
      <alignment horizontal="center" vertical="center" shrinkToFit="1"/>
    </xf>
    <xf numFmtId="0" fontId="0" fillId="5" borderId="7" xfId="0" applyFill="1" applyBorder="1" applyAlignment="1">
      <alignment horizontal="center" vertical="center" shrinkToFit="1"/>
    </xf>
    <xf numFmtId="56" fontId="18" fillId="5" borderId="2" xfId="0" applyNumberFormat="1" applyFont="1" applyFill="1" applyBorder="1" applyAlignment="1">
      <alignment horizontal="center" vertical="center" shrinkToFit="1"/>
    </xf>
    <xf numFmtId="56" fontId="18" fillId="5" borderId="7" xfId="0" applyNumberFormat="1" applyFont="1" applyFill="1" applyBorder="1" applyAlignment="1">
      <alignment horizontal="center" vertical="center" shrinkToFit="1"/>
    </xf>
    <xf numFmtId="0" fontId="7" fillId="0" borderId="2" xfId="0" applyFont="1" applyBorder="1" applyAlignment="1">
      <alignment horizontal="left" vertical="center" wrapText="1"/>
    </xf>
    <xf numFmtId="0" fontId="7" fillId="0" borderId="7" xfId="0" applyFont="1" applyBorder="1" applyAlignment="1">
      <alignment horizontal="left" vertical="center" wrapText="1"/>
    </xf>
    <xf numFmtId="0" fontId="0" fillId="5" borderId="2" xfId="0" applyFill="1" applyBorder="1" applyAlignment="1">
      <alignment horizontal="left" vertical="center" wrapText="1"/>
    </xf>
    <xf numFmtId="0" fontId="0" fillId="5" borderId="7" xfId="0" applyFill="1" applyBorder="1" applyAlignment="1">
      <alignment horizontal="left" vertical="center" wrapText="1"/>
    </xf>
    <xf numFmtId="0" fontId="21" fillId="5" borderId="1" xfId="0" applyFont="1" applyFill="1" applyBorder="1" applyAlignment="1">
      <alignment horizontal="left" vertical="center" wrapText="1"/>
    </xf>
    <xf numFmtId="0" fontId="37" fillId="0" borderId="0" xfId="0" applyFont="1" applyAlignment="1">
      <alignment horizontal="left" vertical="center" wrapText="1"/>
    </xf>
    <xf numFmtId="0" fontId="14" fillId="0" borderId="2" xfId="0" applyFont="1" applyBorder="1" applyAlignment="1">
      <alignment vertical="center" wrapText="1"/>
    </xf>
    <xf numFmtId="0" fontId="14" fillId="0" borderId="2" xfId="0" applyFont="1" applyBorder="1"/>
    <xf numFmtId="0" fontId="14" fillId="0" borderId="7" xfId="0" applyFont="1" applyBorder="1"/>
    <xf numFmtId="0" fontId="8" fillId="2" borderId="0" xfId="0" applyFont="1" applyFill="1" applyAlignment="1">
      <alignment horizontal="center" vertical="center"/>
    </xf>
    <xf numFmtId="56" fontId="48" fillId="2" borderId="0" xfId="0" applyNumberFormat="1" applyFont="1" applyFill="1" applyAlignment="1">
      <alignment horizontal="right" vertical="center"/>
    </xf>
    <xf numFmtId="0" fontId="0" fillId="0" borderId="33" xfId="0"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21" xfId="0" applyFont="1" applyBorder="1" applyAlignment="1" applyProtection="1">
      <alignment horizontal="left" vertical="top" wrapText="1"/>
      <protection locked="0"/>
    </xf>
    <xf numFmtId="0" fontId="1" fillId="0" borderId="31" xfId="0" applyFont="1" applyBorder="1" applyAlignment="1" applyProtection="1">
      <alignment horizontal="left" vertical="top" wrapText="1"/>
      <protection locked="0"/>
    </xf>
    <xf numFmtId="0" fontId="0" fillId="2" borderId="32" xfId="0" applyFill="1" applyBorder="1"/>
    <xf numFmtId="0" fontId="0" fillId="0" borderId="32" xfId="0" applyBorder="1"/>
    <xf numFmtId="56" fontId="11" fillId="4" borderId="0" xfId="0" applyNumberFormat="1" applyFont="1" applyFill="1" applyAlignment="1">
      <alignment horizontal="center" vertical="center"/>
    </xf>
    <xf numFmtId="0" fontId="19" fillId="5" borderId="7" xfId="0" applyFont="1" applyFill="1" applyBorder="1" applyAlignment="1">
      <alignment horizontal="center" vertical="center" wrapText="1"/>
    </xf>
    <xf numFmtId="0" fontId="0" fillId="0" borderId="1" xfId="0" applyBorder="1" applyAlignment="1" applyProtection="1">
      <alignment horizontal="left" vertical="top" wrapText="1"/>
      <protection locked="0"/>
    </xf>
    <xf numFmtId="0" fontId="1" fillId="0" borderId="2" xfId="0" applyFont="1" applyBorder="1" applyAlignment="1" applyProtection="1">
      <alignment horizontal="left" vertical="top" wrapText="1"/>
      <protection locked="0"/>
    </xf>
    <xf numFmtId="0" fontId="1" fillId="0" borderId="7" xfId="0" applyFont="1" applyBorder="1" applyAlignment="1" applyProtection="1">
      <alignment horizontal="left" vertical="top" wrapText="1"/>
      <protection locked="0"/>
    </xf>
    <xf numFmtId="49" fontId="0" fillId="0" borderId="2" xfId="0" applyNumberFormat="1" applyBorder="1" applyAlignment="1" applyProtection="1">
      <alignment vertical="top" shrinkToFit="1"/>
      <protection locked="0"/>
    </xf>
    <xf numFmtId="49" fontId="0" fillId="0" borderId="2" xfId="0" applyNumberFormat="1" applyBorder="1" applyAlignment="1" applyProtection="1">
      <alignment vertical="top"/>
      <protection locked="0"/>
    </xf>
    <xf numFmtId="0" fontId="2" fillId="0" borderId="1" xfId="1" applyNumberFormat="1" applyFill="1" applyBorder="1" applyAlignment="1" applyProtection="1">
      <alignment horizontal="left" vertical="center" wrapText="1"/>
      <protection locked="0"/>
    </xf>
    <xf numFmtId="49" fontId="0" fillId="0" borderId="8" xfId="0" applyNumberFormat="1" applyBorder="1" applyAlignment="1" applyProtection="1">
      <alignment horizontal="left" vertical="center" wrapText="1"/>
      <protection locked="0"/>
    </xf>
    <xf numFmtId="49" fontId="1" fillId="0" borderId="6" xfId="0" applyNumberFormat="1" applyFont="1" applyBorder="1" applyAlignment="1" applyProtection="1">
      <alignment horizontal="left" vertical="center" wrapText="1"/>
      <protection locked="0"/>
    </xf>
    <xf numFmtId="49" fontId="1" fillId="0" borderId="9" xfId="0" applyNumberFormat="1" applyFont="1" applyBorder="1" applyAlignment="1" applyProtection="1">
      <alignment horizontal="left" vertical="center" wrapText="1"/>
      <protection locked="0"/>
    </xf>
    <xf numFmtId="0" fontId="1" fillId="5" borderId="2" xfId="0" applyFont="1" applyFill="1" applyBorder="1" applyAlignment="1">
      <alignment vertical="top" wrapText="1"/>
    </xf>
    <xf numFmtId="0" fontId="0" fillId="5" borderId="2" xfId="0" applyFill="1" applyBorder="1"/>
    <xf numFmtId="0" fontId="0" fillId="5" borderId="7" xfId="0" applyFill="1" applyBorder="1"/>
    <xf numFmtId="56" fontId="18" fillId="5" borderId="8" xfId="0" applyNumberFormat="1" applyFont="1" applyFill="1" applyBorder="1" applyAlignment="1">
      <alignment horizontal="center" vertical="center" shrinkToFit="1"/>
    </xf>
    <xf numFmtId="0" fontId="0" fillId="5" borderId="6" xfId="0" applyFill="1" applyBorder="1" applyAlignment="1">
      <alignment horizontal="center" vertical="center" shrinkToFit="1"/>
    </xf>
    <xf numFmtId="0" fontId="0" fillId="5" borderId="9" xfId="0" applyFill="1" applyBorder="1" applyAlignment="1">
      <alignment horizontal="center" vertical="center" shrinkToFit="1"/>
    </xf>
    <xf numFmtId="0" fontId="0" fillId="5" borderId="33" xfId="0" applyFill="1" applyBorder="1" applyAlignment="1">
      <alignment horizontal="center" vertical="center" shrinkToFit="1"/>
    </xf>
    <xf numFmtId="0" fontId="0" fillId="5" borderId="0" xfId="0" applyFill="1" applyAlignment="1">
      <alignment horizontal="center" vertical="center" shrinkToFit="1"/>
    </xf>
    <xf numFmtId="0" fontId="0" fillId="5" borderId="21" xfId="0" applyFill="1" applyBorder="1" applyAlignment="1">
      <alignment horizontal="center" vertical="center" shrinkToFit="1"/>
    </xf>
    <xf numFmtId="49" fontId="0" fillId="0" borderId="1" xfId="0" applyNumberFormat="1" applyBorder="1" applyAlignment="1" applyProtection="1">
      <alignment horizontal="left" vertical="center" wrapText="1"/>
      <protection locked="0"/>
    </xf>
    <xf numFmtId="49" fontId="1" fillId="0" borderId="2" xfId="0" applyNumberFormat="1" applyFont="1" applyBorder="1" applyAlignment="1" applyProtection="1">
      <alignment horizontal="left" vertical="center" wrapText="1"/>
      <protection locked="0"/>
    </xf>
    <xf numFmtId="49" fontId="1" fillId="0" borderId="7" xfId="0" applyNumberFormat="1" applyFont="1" applyBorder="1" applyAlignment="1" applyProtection="1">
      <alignment horizontal="left" vertical="center" wrapText="1"/>
      <protection locked="0"/>
    </xf>
    <xf numFmtId="56" fontId="18" fillId="5" borderId="66" xfId="0" applyNumberFormat="1" applyFont="1" applyFill="1" applyBorder="1" applyAlignment="1">
      <alignment horizontal="center" vertical="center" shrinkToFit="1"/>
    </xf>
    <xf numFmtId="56" fontId="18" fillId="5" borderId="67" xfId="0" applyNumberFormat="1" applyFont="1" applyFill="1" applyBorder="1" applyAlignment="1">
      <alignment horizontal="center" vertical="center" shrinkToFit="1"/>
    </xf>
    <xf numFmtId="0" fontId="6" fillId="0" borderId="1" xfId="0" applyFont="1" applyBorder="1" applyAlignment="1">
      <alignment horizontal="right" vertical="center" wrapText="1"/>
    </xf>
    <xf numFmtId="0" fontId="1" fillId="5" borderId="2" xfId="0" applyFont="1" applyFill="1" applyBorder="1" applyAlignment="1">
      <alignment vertical="center" wrapText="1"/>
    </xf>
    <xf numFmtId="0" fontId="0" fillId="5" borderId="2" xfId="0" applyFill="1" applyBorder="1" applyAlignment="1">
      <alignment vertical="center" wrapText="1"/>
    </xf>
    <xf numFmtId="56" fontId="18" fillId="9" borderId="65" xfId="0" applyNumberFormat="1" applyFont="1" applyFill="1" applyBorder="1" applyAlignment="1">
      <alignment horizontal="center" vertical="center" shrinkToFit="1"/>
    </xf>
    <xf numFmtId="0" fontId="0" fillId="9" borderId="65" xfId="0" applyFill="1" applyBorder="1" applyAlignment="1">
      <alignment horizontal="center" vertical="center" shrinkToFit="1"/>
    </xf>
    <xf numFmtId="0" fontId="14" fillId="10" borderId="65" xfId="0" applyFont="1" applyFill="1" applyBorder="1" applyAlignment="1">
      <alignment horizontal="left" vertical="center" wrapText="1"/>
    </xf>
    <xf numFmtId="0" fontId="0" fillId="10" borderId="65" xfId="0" applyFill="1" applyBorder="1" applyAlignment="1">
      <alignment horizontal="left" vertical="center" wrapText="1"/>
    </xf>
    <xf numFmtId="0" fontId="19" fillId="5" borderId="35" xfId="0" applyFont="1" applyFill="1" applyBorder="1" applyAlignment="1">
      <alignment horizontal="center" vertical="center" wrapText="1"/>
    </xf>
    <xf numFmtId="0" fontId="18" fillId="7" borderId="44" xfId="0" applyFont="1" applyFill="1" applyBorder="1" applyAlignment="1">
      <alignment horizontal="center" vertical="center" wrapText="1"/>
    </xf>
    <xf numFmtId="0" fontId="18" fillId="7" borderId="45" xfId="0" applyFont="1" applyFill="1" applyBorder="1" applyAlignment="1">
      <alignment horizontal="center" vertical="center" wrapText="1"/>
    </xf>
    <xf numFmtId="0" fontId="18" fillId="7" borderId="0" xfId="0" applyFont="1" applyFill="1" applyAlignment="1">
      <alignment horizontal="center" vertical="center" wrapText="1"/>
    </xf>
    <xf numFmtId="0" fontId="18" fillId="7" borderId="21" xfId="0" applyFont="1" applyFill="1" applyBorder="1" applyAlignment="1">
      <alignment horizontal="center" vertical="center" wrapText="1"/>
    </xf>
    <xf numFmtId="0" fontId="18" fillId="7" borderId="46" xfId="0" applyFont="1" applyFill="1" applyBorder="1" applyAlignment="1">
      <alignment horizontal="center" vertical="center" wrapText="1"/>
    </xf>
    <xf numFmtId="0" fontId="18" fillId="7" borderId="47" xfId="0" applyFont="1" applyFill="1" applyBorder="1" applyAlignment="1">
      <alignment horizontal="center" vertical="center" wrapText="1"/>
    </xf>
    <xf numFmtId="0" fontId="0" fillId="7" borderId="111" xfId="0" applyFill="1" applyBorder="1"/>
    <xf numFmtId="0" fontId="0" fillId="7" borderId="112" xfId="0" applyFill="1" applyBorder="1"/>
    <xf numFmtId="0" fontId="0" fillId="7" borderId="113" xfId="0" applyFill="1" applyBorder="1"/>
    <xf numFmtId="0" fontId="30" fillId="11" borderId="123" xfId="0" applyFont="1" applyFill="1" applyBorder="1" applyAlignment="1">
      <alignment horizontal="center" vertical="center"/>
    </xf>
    <xf numFmtId="0" fontId="0" fillId="0" borderId="124" xfId="0" applyBorder="1" applyAlignment="1">
      <alignment vertical="center"/>
    </xf>
    <xf numFmtId="0" fontId="0" fillId="0" borderId="125" xfId="0" applyBorder="1" applyAlignment="1">
      <alignment vertical="center"/>
    </xf>
    <xf numFmtId="0" fontId="30" fillId="11" borderId="0" xfId="0" applyFont="1" applyFill="1" applyAlignment="1">
      <alignment horizontal="center" vertical="center" shrinkToFit="1"/>
    </xf>
    <xf numFmtId="0" fontId="0" fillId="0" borderId="0" xfId="0" applyAlignment="1">
      <alignment vertical="center"/>
    </xf>
    <xf numFmtId="0" fontId="30" fillId="11" borderId="118" xfId="0" applyFont="1" applyFill="1" applyBorder="1" applyAlignment="1">
      <alignment horizontal="center" vertical="center" shrinkToFit="1"/>
    </xf>
    <xf numFmtId="0" fontId="0" fillId="0" borderId="119" xfId="0" applyBorder="1" applyAlignment="1">
      <alignment vertical="center"/>
    </xf>
    <xf numFmtId="0" fontId="0" fillId="0" borderId="120" xfId="0" applyBorder="1" applyAlignment="1">
      <alignment vertical="center"/>
    </xf>
    <xf numFmtId="0" fontId="30" fillId="11" borderId="121" xfId="0" applyFont="1" applyFill="1" applyBorder="1" applyAlignment="1">
      <alignment horizontal="center" vertical="center"/>
    </xf>
    <xf numFmtId="0" fontId="30" fillId="11" borderId="0" xfId="0" applyFont="1" applyFill="1" applyAlignment="1">
      <alignment horizontal="center" vertical="center"/>
    </xf>
    <xf numFmtId="0" fontId="30" fillId="11" borderId="122" xfId="0" applyFont="1" applyFill="1" applyBorder="1" applyAlignment="1">
      <alignment horizontal="center" vertical="center"/>
    </xf>
    <xf numFmtId="0" fontId="0" fillId="0" borderId="122" xfId="0" applyBorder="1" applyAlignment="1">
      <alignment vertical="center"/>
    </xf>
    <xf numFmtId="0" fontId="30" fillId="11" borderId="121" xfId="0" applyFont="1" applyFill="1" applyBorder="1" applyAlignment="1">
      <alignment horizontal="center" vertical="center" wrapText="1" shrinkToFit="1"/>
    </xf>
    <xf numFmtId="0" fontId="7" fillId="11" borderId="121" xfId="0" applyFont="1" applyFill="1" applyBorder="1" applyAlignment="1">
      <alignment horizontal="center" vertical="center"/>
    </xf>
    <xf numFmtId="0" fontId="7" fillId="11" borderId="121" xfId="0" applyFont="1" applyFill="1" applyBorder="1" applyAlignment="1">
      <alignment horizontal="center" vertical="center" wrapText="1" shrinkToFit="1"/>
    </xf>
    <xf numFmtId="0" fontId="7" fillId="11" borderId="123" xfId="0" applyFont="1" applyFill="1" applyBorder="1" applyAlignment="1">
      <alignment horizontal="center" vertical="center"/>
    </xf>
    <xf numFmtId="0" fontId="30" fillId="11" borderId="128" xfId="0" applyFont="1" applyFill="1" applyBorder="1" applyAlignment="1">
      <alignment horizontal="center" vertical="center" shrinkToFit="1"/>
    </xf>
    <xf numFmtId="0" fontId="0" fillId="0" borderId="129" xfId="0" applyBorder="1" applyAlignment="1">
      <alignment vertical="center"/>
    </xf>
    <xf numFmtId="0" fontId="0" fillId="0" borderId="130" xfId="0" applyBorder="1" applyAlignment="1">
      <alignment vertical="center"/>
    </xf>
    <xf numFmtId="0" fontId="30" fillId="11" borderId="121" xfId="0" applyFont="1" applyFill="1" applyBorder="1" applyAlignment="1">
      <alignment horizontal="center" vertical="center" shrinkToFit="1"/>
    </xf>
    <xf numFmtId="0" fontId="30" fillId="11" borderId="123" xfId="0" applyFont="1" applyFill="1" applyBorder="1" applyAlignment="1">
      <alignment horizontal="center" vertical="center" shrinkToFit="1"/>
    </xf>
    <xf numFmtId="0" fontId="29" fillId="11" borderId="0" xfId="0" applyFont="1" applyFill="1" applyAlignment="1">
      <alignment horizontal="center" vertical="center"/>
    </xf>
    <xf numFmtId="0" fontId="7" fillId="11" borderId="0" xfId="0" applyFont="1" applyFill="1" applyAlignment="1">
      <alignment horizontal="center" vertical="center"/>
    </xf>
    <xf numFmtId="0" fontId="0" fillId="0" borderId="83" xfId="0" applyBorder="1" applyAlignment="1">
      <alignment horizontal="center"/>
    </xf>
    <xf numFmtId="0" fontId="15" fillId="11" borderId="0" xfId="0" applyFont="1" applyFill="1" applyAlignment="1">
      <alignment horizontal="center" vertical="center"/>
    </xf>
    <xf numFmtId="0" fontId="30" fillId="11" borderId="86" xfId="0" applyFont="1" applyFill="1" applyBorder="1" applyAlignment="1">
      <alignment horizontal="center" vertical="center"/>
    </xf>
    <xf numFmtId="0" fontId="30" fillId="11" borderId="88" xfId="0" applyFont="1" applyFill="1" applyBorder="1" applyAlignment="1">
      <alignment horizontal="center" vertical="center"/>
    </xf>
    <xf numFmtId="0" fontId="30" fillId="11" borderId="87" xfId="0" applyFont="1" applyFill="1" applyBorder="1" applyAlignment="1">
      <alignment horizontal="center" vertical="center"/>
    </xf>
    <xf numFmtId="0" fontId="1" fillId="2" borderId="72" xfId="0" applyFont="1" applyFill="1" applyBorder="1" applyAlignment="1">
      <alignment horizontal="left" vertical="center"/>
    </xf>
    <xf numFmtId="0" fontId="1" fillId="2" borderId="73" xfId="0" applyFont="1" applyFill="1" applyBorder="1" applyAlignment="1">
      <alignment horizontal="left" vertical="center"/>
    </xf>
    <xf numFmtId="0" fontId="1" fillId="2" borderId="74" xfId="0" applyFont="1" applyFill="1" applyBorder="1" applyAlignment="1">
      <alignment horizontal="left" vertical="center"/>
    </xf>
    <xf numFmtId="0" fontId="0" fillId="2" borderId="72" xfId="0" applyFill="1" applyBorder="1" applyAlignment="1">
      <alignment horizontal="left" vertical="center"/>
    </xf>
    <xf numFmtId="0" fontId="18" fillId="0" borderId="3" xfId="0" applyFont="1" applyBorder="1" applyAlignment="1">
      <alignment horizontal="center" vertical="center" wrapText="1"/>
    </xf>
    <xf numFmtId="0" fontId="23" fillId="0" borderId="3" xfId="0" applyFont="1" applyBorder="1" applyAlignment="1">
      <alignment horizontal="center" vertical="center"/>
    </xf>
    <xf numFmtId="0" fontId="14" fillId="3" borderId="66" xfId="0" applyFont="1" applyFill="1" applyBorder="1" applyAlignment="1" applyProtection="1">
      <alignment horizontal="left" vertical="top"/>
      <protection locked="0"/>
    </xf>
    <xf numFmtId="0" fontId="14" fillId="3" borderId="0" xfId="0" applyFont="1" applyFill="1" applyAlignment="1" applyProtection="1">
      <alignment horizontal="left" vertical="top"/>
      <protection locked="0"/>
    </xf>
    <xf numFmtId="0" fontId="14" fillId="3" borderId="21" xfId="0" applyFont="1" applyFill="1" applyBorder="1" applyAlignment="1" applyProtection="1">
      <alignment horizontal="left" vertical="top"/>
      <protection locked="0"/>
    </xf>
    <xf numFmtId="0" fontId="14" fillId="3" borderId="33" xfId="0" applyFont="1" applyFill="1" applyBorder="1" applyAlignment="1" applyProtection="1">
      <alignment horizontal="left" vertical="top"/>
      <protection locked="0"/>
    </xf>
    <xf numFmtId="0" fontId="14" fillId="3" borderId="31" xfId="0" applyFont="1" applyFill="1" applyBorder="1" applyAlignment="1" applyProtection="1">
      <alignment horizontal="left" vertical="top"/>
      <protection locked="0"/>
    </xf>
    <xf numFmtId="0" fontId="14" fillId="3" borderId="32" xfId="0" applyFont="1" applyFill="1" applyBorder="1" applyAlignment="1" applyProtection="1">
      <alignment horizontal="left" vertical="top"/>
      <protection locked="0"/>
    </xf>
    <xf numFmtId="0" fontId="14" fillId="3" borderId="22" xfId="0" applyFont="1" applyFill="1" applyBorder="1" applyAlignment="1" applyProtection="1">
      <alignment horizontal="left" vertical="top"/>
      <protection locked="0"/>
    </xf>
    <xf numFmtId="0" fontId="0" fillId="0" borderId="70" xfId="0" applyBorder="1" applyAlignment="1">
      <alignment horizontal="center"/>
    </xf>
    <xf numFmtId="0" fontId="14" fillId="0" borderId="70" xfId="0" applyFont="1" applyBorder="1" applyAlignment="1">
      <alignment horizontal="left" vertical="center" shrinkToFit="1"/>
    </xf>
    <xf numFmtId="0" fontId="0" fillId="0" borderId="70" xfId="0" applyBorder="1"/>
    <xf numFmtId="0" fontId="16" fillId="12" borderId="0" xfId="0" applyFont="1" applyFill="1" applyAlignment="1">
      <alignment horizontal="left" vertical="center" wrapText="1"/>
    </xf>
    <xf numFmtId="0" fontId="18" fillId="0" borderId="3" xfId="0" applyFont="1" applyBorder="1"/>
    <xf numFmtId="0" fontId="12" fillId="2" borderId="0" xfId="0" applyFont="1" applyFill="1" applyAlignment="1">
      <alignment horizontal="center" vertical="center"/>
    </xf>
    <xf numFmtId="0" fontId="23" fillId="0" borderId="3" xfId="0" applyFont="1" applyBorder="1" applyAlignment="1">
      <alignment horizontal="center" vertical="center" wrapText="1"/>
    </xf>
    <xf numFmtId="0" fontId="23" fillId="0" borderId="78" xfId="0" applyFont="1" applyBorder="1" applyAlignment="1">
      <alignment horizontal="center" vertical="center" wrapText="1"/>
    </xf>
    <xf numFmtId="0" fontId="10" fillId="0" borderId="79" xfId="0" applyFont="1" applyBorder="1" applyAlignment="1">
      <alignment horizontal="center" vertical="center" wrapText="1"/>
    </xf>
    <xf numFmtId="0" fontId="23" fillId="0" borderId="81" xfId="0" applyFont="1" applyBorder="1" applyAlignment="1">
      <alignment horizontal="center" vertical="center" wrapText="1"/>
    </xf>
    <xf numFmtId="0" fontId="24" fillId="0" borderId="78" xfId="0" applyFont="1" applyBorder="1" applyAlignment="1">
      <alignment horizontal="center" vertical="center" wrapText="1"/>
    </xf>
    <xf numFmtId="0" fontId="0" fillId="0" borderId="69" xfId="0" applyBorder="1"/>
    <xf numFmtId="0" fontId="0" fillId="0" borderId="83" xfId="0" applyBorder="1"/>
    <xf numFmtId="0" fontId="0" fillId="0" borderId="84" xfId="0" applyBorder="1"/>
    <xf numFmtId="0" fontId="34" fillId="0" borderId="102" xfId="0" applyFont="1" applyBorder="1" applyAlignment="1">
      <alignment horizontal="center" vertical="center"/>
    </xf>
    <xf numFmtId="0" fontId="34" fillId="0" borderId="103" xfId="0" applyFont="1" applyBorder="1" applyAlignment="1">
      <alignment horizontal="center" vertical="center"/>
    </xf>
    <xf numFmtId="0" fontId="34" fillId="0" borderId="104" xfId="0" applyFont="1" applyBorder="1" applyAlignment="1">
      <alignment horizontal="center" vertical="center"/>
    </xf>
    <xf numFmtId="0" fontId="18" fillId="0" borderId="3" xfId="0" applyFont="1" applyBorder="1" applyAlignment="1">
      <alignment horizontal="center" vertical="center" textRotation="255"/>
    </xf>
    <xf numFmtId="0" fontId="18" fillId="0" borderId="3" xfId="0" applyFont="1" applyBorder="1" applyAlignment="1">
      <alignment horizontal="center" vertical="center"/>
    </xf>
    <xf numFmtId="0" fontId="14" fillId="2" borderId="75" xfId="0" applyFont="1" applyFill="1" applyBorder="1" applyAlignment="1">
      <alignment horizontal="left" vertical="center"/>
    </xf>
    <xf numFmtId="0" fontId="0" fillId="0" borderId="76" xfId="0" applyBorder="1"/>
    <xf numFmtId="0" fontId="0" fillId="0" borderId="77" xfId="0" applyBorder="1"/>
    <xf numFmtId="0" fontId="14" fillId="2" borderId="72" xfId="0" applyFont="1" applyFill="1" applyBorder="1" applyAlignment="1">
      <alignment horizontal="left" vertical="center"/>
    </xf>
    <xf numFmtId="0" fontId="0" fillId="0" borderId="73" xfId="0" applyBorder="1"/>
    <xf numFmtId="0" fontId="0" fillId="0" borderId="74" xfId="0" applyBorder="1"/>
    <xf numFmtId="0" fontId="23" fillId="0" borderId="69" xfId="0" applyFont="1" applyBorder="1" applyAlignment="1">
      <alignment horizontal="left" vertical="center" wrapText="1"/>
    </xf>
    <xf numFmtId="0" fontId="0" fillId="2" borderId="73" xfId="0" applyFill="1" applyBorder="1" applyAlignment="1">
      <alignment horizontal="left" vertical="center"/>
    </xf>
    <xf numFmtId="0" fontId="0" fillId="2" borderId="74" xfId="0" applyFill="1" applyBorder="1" applyAlignment="1">
      <alignment horizontal="left" vertical="center"/>
    </xf>
    <xf numFmtId="0" fontId="0" fillId="0" borderId="81" xfId="0" applyBorder="1" applyAlignment="1">
      <alignment horizontal="center"/>
    </xf>
    <xf numFmtId="0" fontId="0" fillId="0" borderId="79" xfId="0" applyBorder="1" applyAlignment="1">
      <alignment horizontal="center"/>
    </xf>
    <xf numFmtId="0" fontId="0" fillId="0" borderId="80" xfId="0" applyBorder="1" applyAlignment="1">
      <alignment horizontal="center"/>
    </xf>
    <xf numFmtId="0" fontId="3" fillId="0" borderId="69" xfId="0" applyFont="1" applyBorder="1" applyAlignment="1">
      <alignment horizontal="center"/>
    </xf>
    <xf numFmtId="0" fontId="3" fillId="0" borderId="83" xfId="0" applyFont="1" applyBorder="1" applyAlignment="1">
      <alignment horizontal="center"/>
    </xf>
    <xf numFmtId="0" fontId="30" fillId="11" borderId="87" xfId="0" applyFont="1" applyFill="1" applyBorder="1" applyAlignment="1">
      <alignment horizontal="center" vertical="center" shrinkToFit="1"/>
    </xf>
    <xf numFmtId="176" fontId="55" fillId="2" borderId="127" xfId="0" applyNumberFormat="1" applyFont="1" applyFill="1" applyBorder="1" applyAlignment="1">
      <alignment horizontal="left" vertical="center"/>
    </xf>
    <xf numFmtId="0" fontId="55" fillId="2" borderId="127" xfId="0" applyFont="1" applyFill="1" applyBorder="1" applyAlignment="1">
      <alignment horizontal="right" vertical="center"/>
    </xf>
    <xf numFmtId="0" fontId="29" fillId="11" borderId="67" xfId="0" applyFont="1" applyFill="1" applyBorder="1" applyAlignment="1">
      <alignment horizontal="center" vertical="center"/>
    </xf>
    <xf numFmtId="0" fontId="29" fillId="11" borderId="87" xfId="0" applyFont="1" applyFill="1" applyBorder="1" applyAlignment="1">
      <alignment horizontal="center" vertical="center"/>
    </xf>
    <xf numFmtId="0" fontId="23" fillId="0" borderId="66" xfId="0" applyFont="1" applyBorder="1" applyAlignment="1">
      <alignment horizontal="center" vertical="center"/>
    </xf>
    <xf numFmtId="0" fontId="23" fillId="0" borderId="71" xfId="0" applyFont="1" applyBorder="1" applyAlignment="1">
      <alignment horizontal="center" vertical="center"/>
    </xf>
    <xf numFmtId="0" fontId="23" fillId="0" borderId="33" xfId="0" applyFont="1" applyBorder="1" applyAlignment="1">
      <alignment horizontal="center" vertical="center"/>
    </xf>
    <xf numFmtId="0" fontId="23" fillId="0" borderId="21" xfId="0" applyFont="1" applyBorder="1" applyAlignment="1">
      <alignment horizontal="center" vertical="center"/>
    </xf>
    <xf numFmtId="0" fontId="23" fillId="0" borderId="31" xfId="0" applyFont="1" applyBorder="1" applyAlignment="1">
      <alignment horizontal="center" vertical="center"/>
    </xf>
    <xf numFmtId="0" fontId="23" fillId="0" borderId="22" xfId="0" applyFont="1" applyBorder="1" applyAlignment="1">
      <alignment horizontal="center" vertical="center"/>
    </xf>
    <xf numFmtId="0" fontId="14" fillId="3" borderId="66" xfId="0" applyFont="1" applyFill="1" applyBorder="1" applyAlignment="1">
      <alignment horizontal="left" vertical="top"/>
    </xf>
    <xf numFmtId="0" fontId="14" fillId="3" borderId="67" xfId="0" applyFont="1" applyFill="1" applyBorder="1" applyAlignment="1">
      <alignment horizontal="left" vertical="top"/>
    </xf>
    <xf numFmtId="0" fontId="14" fillId="3" borderId="71" xfId="0" applyFont="1" applyFill="1" applyBorder="1" applyAlignment="1">
      <alignment horizontal="left" vertical="top"/>
    </xf>
    <xf numFmtId="0" fontId="14" fillId="3" borderId="33" xfId="0" applyFont="1" applyFill="1" applyBorder="1" applyAlignment="1">
      <alignment horizontal="left" vertical="top"/>
    </xf>
    <xf numFmtId="0" fontId="14" fillId="3" borderId="0" xfId="0" applyFont="1" applyFill="1" applyAlignment="1">
      <alignment horizontal="left" vertical="top"/>
    </xf>
    <xf numFmtId="0" fontId="14" fillId="3" borderId="21" xfId="0" applyFont="1" applyFill="1" applyBorder="1" applyAlignment="1">
      <alignment horizontal="left" vertical="top"/>
    </xf>
    <xf numFmtId="0" fontId="14" fillId="3" borderId="31" xfId="0" applyFont="1" applyFill="1" applyBorder="1" applyAlignment="1">
      <alignment horizontal="left" vertical="top"/>
    </xf>
    <xf numFmtId="0" fontId="14" fillId="3" borderId="32" xfId="0" applyFont="1" applyFill="1" applyBorder="1" applyAlignment="1">
      <alignment horizontal="left" vertical="top"/>
    </xf>
    <xf numFmtId="0" fontId="14" fillId="3" borderId="22" xfId="0" applyFont="1" applyFill="1" applyBorder="1" applyAlignment="1">
      <alignment horizontal="left" vertical="top"/>
    </xf>
    <xf numFmtId="0" fontId="18" fillId="0" borderId="89" xfId="0" applyFont="1" applyBorder="1" applyAlignment="1">
      <alignment horizontal="center" vertical="center" wrapText="1"/>
    </xf>
    <xf numFmtId="0" fontId="18" fillId="0" borderId="10" xfId="0" applyFont="1" applyBorder="1" applyAlignment="1">
      <alignment horizontal="center" vertical="center" wrapText="1"/>
    </xf>
    <xf numFmtId="0" fontId="23" fillId="0" borderId="66" xfId="0" applyFont="1" applyBorder="1" applyAlignment="1">
      <alignment horizontal="center" vertical="center" wrapText="1"/>
    </xf>
    <xf numFmtId="0" fontId="23" fillId="0" borderId="71" xfId="0" applyFont="1" applyBorder="1" applyAlignment="1">
      <alignment horizontal="center" vertical="center" wrapText="1"/>
    </xf>
    <xf numFmtId="0" fontId="23" fillId="0" borderId="31" xfId="0" applyFont="1" applyBorder="1" applyAlignment="1">
      <alignment horizontal="center" vertical="center" wrapText="1"/>
    </xf>
    <xf numFmtId="0" fontId="23" fillId="0" borderId="22" xfId="0" applyFont="1" applyBorder="1" applyAlignment="1">
      <alignment horizontal="center" vertical="center" wrapText="1"/>
    </xf>
    <xf numFmtId="0" fontId="23" fillId="0" borderId="33" xfId="0" applyFont="1" applyBorder="1" applyAlignment="1">
      <alignment horizontal="center" vertical="center" wrapText="1"/>
    </xf>
    <xf numFmtId="0" fontId="23" fillId="0" borderId="21" xfId="0" applyFont="1" applyBorder="1" applyAlignment="1">
      <alignment horizontal="center" vertical="center" wrapText="1"/>
    </xf>
    <xf numFmtId="0" fontId="14" fillId="2" borderId="91" xfId="0" applyFont="1" applyFill="1" applyBorder="1" applyAlignment="1">
      <alignment horizontal="left" vertical="center"/>
    </xf>
    <xf numFmtId="0" fontId="14" fillId="2" borderId="92" xfId="0" applyFont="1" applyFill="1" applyBorder="1" applyAlignment="1">
      <alignment horizontal="left" vertical="center"/>
    </xf>
    <xf numFmtId="0" fontId="14" fillId="2" borderId="93" xfId="0" applyFont="1" applyFill="1" applyBorder="1" applyAlignment="1">
      <alignment horizontal="left" vertical="center"/>
    </xf>
    <xf numFmtId="0" fontId="14" fillId="2" borderId="73" xfId="0" applyFont="1" applyFill="1" applyBorder="1" applyAlignment="1">
      <alignment horizontal="left" vertical="center"/>
    </xf>
    <xf numFmtId="0" fontId="14" fillId="2" borderId="74" xfId="0" applyFont="1" applyFill="1" applyBorder="1" applyAlignment="1">
      <alignment horizontal="left" vertical="center"/>
    </xf>
    <xf numFmtId="0" fontId="1" fillId="2" borderId="98" xfId="0" applyFont="1" applyFill="1" applyBorder="1" applyAlignment="1">
      <alignment horizontal="left" vertical="center"/>
    </xf>
    <xf numFmtId="0" fontId="1" fillId="2" borderId="99" xfId="0" applyFont="1" applyFill="1" applyBorder="1" applyAlignment="1">
      <alignment horizontal="left" vertical="center"/>
    </xf>
    <xf numFmtId="0" fontId="1" fillId="2" borderId="100" xfId="0" applyFont="1" applyFill="1" applyBorder="1" applyAlignment="1">
      <alignment horizontal="left" vertical="center"/>
    </xf>
    <xf numFmtId="0" fontId="18" fillId="0" borderId="89" xfId="0" applyFont="1" applyBorder="1" applyAlignment="1">
      <alignment horizontal="center" vertical="center" textRotation="255"/>
    </xf>
    <xf numFmtId="0" fontId="18" fillId="0" borderId="90" xfId="0" applyFont="1" applyBorder="1" applyAlignment="1">
      <alignment horizontal="center" vertical="center" textRotation="255"/>
    </xf>
    <xf numFmtId="0" fontId="18" fillId="0" borderId="10" xfId="0" applyFont="1" applyBorder="1" applyAlignment="1">
      <alignment horizontal="center" vertical="center" textRotation="255"/>
    </xf>
    <xf numFmtId="0" fontId="18" fillId="0" borderId="89" xfId="0" applyFont="1" applyBorder="1" applyAlignment="1">
      <alignment horizontal="center" vertical="center"/>
    </xf>
    <xf numFmtId="0" fontId="18" fillId="0" borderId="90" xfId="0" applyFont="1" applyBorder="1" applyAlignment="1">
      <alignment horizontal="center" vertical="center"/>
    </xf>
    <xf numFmtId="0" fontId="18" fillId="0" borderId="10" xfId="0" applyFont="1" applyBorder="1" applyAlignment="1">
      <alignment horizontal="center" vertical="center"/>
    </xf>
    <xf numFmtId="0" fontId="23" fillId="0" borderId="69" xfId="0" applyFont="1" applyBorder="1" applyAlignment="1">
      <alignment horizontal="center" vertical="center" wrapText="1"/>
    </xf>
    <xf numFmtId="0" fontId="23" fillId="0" borderId="89" xfId="0" applyFont="1" applyBorder="1" applyAlignment="1">
      <alignment horizontal="left" vertical="center" wrapText="1"/>
    </xf>
    <xf numFmtId="0" fontId="23" fillId="0" borderId="10" xfId="0" applyFont="1" applyBorder="1" applyAlignment="1">
      <alignment horizontal="left" vertical="center" wrapText="1"/>
    </xf>
    <xf numFmtId="0" fontId="24" fillId="0" borderId="69" xfId="0" applyFont="1" applyBorder="1" applyAlignment="1">
      <alignment horizontal="center" vertical="center" wrapText="1"/>
    </xf>
    <xf numFmtId="0" fontId="24" fillId="0" borderId="81" xfId="0" applyFont="1" applyBorder="1" applyAlignment="1">
      <alignment horizontal="center" vertical="center" wrapText="1"/>
    </xf>
    <xf numFmtId="0" fontId="0" fillId="0" borderId="69" xfId="0" applyBorder="1" applyAlignment="1">
      <alignment horizontal="center"/>
    </xf>
    <xf numFmtId="0" fontId="0" fillId="0" borderId="84" xfId="0" applyBorder="1" applyAlignment="1">
      <alignment horizontal="center"/>
    </xf>
    <xf numFmtId="0" fontId="23" fillId="0" borderId="69" xfId="0" applyFont="1" applyBorder="1" applyAlignment="1">
      <alignment horizontal="center" vertical="center"/>
    </xf>
    <xf numFmtId="0" fontId="23" fillId="0" borderId="84" xfId="0" applyFont="1" applyBorder="1" applyAlignment="1">
      <alignment horizontal="center" vertical="center"/>
    </xf>
    <xf numFmtId="0" fontId="16" fillId="12" borderId="97" xfId="0" applyFont="1" applyFill="1" applyBorder="1" applyAlignment="1">
      <alignment horizontal="left" vertical="center" wrapText="1"/>
    </xf>
    <xf numFmtId="0" fontId="16" fillId="12" borderId="101" xfId="0" applyFont="1" applyFill="1" applyBorder="1" applyAlignment="1">
      <alignment horizontal="left" vertical="center" wrapText="1"/>
    </xf>
    <xf numFmtId="0" fontId="16" fillId="12" borderId="94" xfId="0" applyFont="1" applyFill="1" applyBorder="1" applyAlignment="1">
      <alignment horizontal="left" vertical="center" wrapText="1"/>
    </xf>
    <xf numFmtId="0" fontId="16" fillId="12" borderId="95" xfId="0" applyFont="1" applyFill="1" applyBorder="1" applyAlignment="1">
      <alignment horizontal="left" vertical="center" wrapText="1"/>
    </xf>
    <xf numFmtId="0" fontId="16" fillId="12" borderId="96" xfId="0" applyFont="1" applyFill="1" applyBorder="1" applyAlignment="1">
      <alignment horizontal="left" vertical="center" wrapText="1"/>
    </xf>
    <xf numFmtId="0" fontId="14" fillId="0" borderId="69" xfId="0" applyFont="1" applyBorder="1" applyAlignment="1">
      <alignment horizontal="left" vertical="center" shrinkToFit="1"/>
    </xf>
    <xf numFmtId="0" fontId="14" fillId="0" borderId="83" xfId="0" applyFont="1" applyBorder="1" applyAlignment="1">
      <alignment horizontal="left" vertical="center" shrinkToFit="1"/>
    </xf>
    <xf numFmtId="0" fontId="14" fillId="0" borderId="84" xfId="0" applyFont="1" applyBorder="1" applyAlignment="1">
      <alignment horizontal="left" vertical="center" shrinkToFit="1"/>
    </xf>
    <xf numFmtId="0" fontId="30" fillId="11" borderId="0" xfId="0" applyFont="1" applyFill="1" applyAlignment="1">
      <alignment horizontal="center" vertical="center" wrapText="1" shrinkToFit="1"/>
    </xf>
    <xf numFmtId="0" fontId="30" fillId="11" borderId="122" xfId="0" applyFont="1" applyFill="1" applyBorder="1" applyAlignment="1">
      <alignment horizontal="center" vertical="center" wrapText="1" shrinkToFit="1"/>
    </xf>
    <xf numFmtId="0" fontId="30" fillId="11" borderId="124" xfId="0" applyFont="1" applyFill="1" applyBorder="1" applyAlignment="1">
      <alignment horizontal="center" vertical="center"/>
    </xf>
    <xf numFmtId="0" fontId="30" fillId="11" borderId="125" xfId="0" applyFont="1" applyFill="1" applyBorder="1" applyAlignment="1">
      <alignment horizontal="center" vertical="center"/>
    </xf>
    <xf numFmtId="0" fontId="6" fillId="0" borderId="56" xfId="0" applyFont="1" applyBorder="1" applyAlignment="1">
      <alignment horizontal="center"/>
    </xf>
    <xf numFmtId="0" fontId="6" fillId="0" borderId="59" xfId="0" applyFont="1" applyBorder="1" applyAlignment="1">
      <alignment horizontal="center"/>
    </xf>
    <xf numFmtId="0" fontId="0" fillId="0" borderId="59" xfId="0" applyBorder="1" applyAlignment="1">
      <alignment horizontal="center" vertical="center"/>
    </xf>
    <xf numFmtId="0" fontId="0" fillId="0" borderId="63" xfId="0" applyBorder="1" applyAlignment="1">
      <alignment horizontal="center" vertical="center"/>
    </xf>
    <xf numFmtId="0" fontId="0" fillId="0" borderId="64" xfId="0" applyBorder="1" applyAlignment="1">
      <alignment horizontal="center" vertical="center"/>
    </xf>
    <xf numFmtId="0" fontId="7" fillId="0" borderId="59" xfId="0" applyFont="1" applyBorder="1" applyAlignment="1">
      <alignment horizontal="center"/>
    </xf>
    <xf numFmtId="0" fontId="7" fillId="0" borderId="64" xfId="0" applyFont="1" applyBorder="1" applyAlignment="1">
      <alignment horizontal="center"/>
    </xf>
    <xf numFmtId="0" fontId="0" fillId="0" borderId="56" xfId="0" applyBorder="1" applyAlignment="1">
      <alignment horizontal="center" vertical="center" wrapText="1"/>
    </xf>
    <xf numFmtId="0" fontId="7" fillId="0" borderId="56" xfId="0" applyFont="1" applyBorder="1" applyAlignment="1">
      <alignment horizontal="center"/>
    </xf>
    <xf numFmtId="0" fontId="6" fillId="0" borderId="56" xfId="0" applyFont="1" applyBorder="1" applyAlignment="1">
      <alignment horizontal="center" vertical="center"/>
    </xf>
    <xf numFmtId="0" fontId="0" fillId="0" borderId="68" xfId="0" applyBorder="1" applyAlignment="1">
      <alignment horizontal="center" vertical="center" wrapText="1"/>
    </xf>
    <xf numFmtId="0" fontId="26" fillId="0" borderId="56" xfId="0" applyFont="1" applyBorder="1" applyAlignment="1">
      <alignment horizontal="center" vertical="center" wrapText="1"/>
    </xf>
    <xf numFmtId="0" fontId="26" fillId="0" borderId="59" xfId="0" applyFont="1" applyBorder="1" applyAlignment="1">
      <alignment horizontal="center" vertical="center" wrapText="1"/>
    </xf>
    <xf numFmtId="0" fontId="49" fillId="0" borderId="56" xfId="0" applyFont="1" applyBorder="1" applyAlignment="1">
      <alignment horizontal="center" vertical="center" wrapText="1"/>
    </xf>
    <xf numFmtId="0" fontId="49" fillId="0" borderId="59" xfId="0" applyFont="1" applyBorder="1" applyAlignment="1">
      <alignment horizontal="center" vertical="center" wrapText="1"/>
    </xf>
    <xf numFmtId="0" fontId="7" fillId="0" borderId="60" xfId="0" applyFont="1" applyBorder="1" applyAlignment="1">
      <alignment horizontal="center"/>
    </xf>
    <xf numFmtId="0" fontId="0" fillId="0" borderId="56" xfId="0" applyBorder="1" applyAlignment="1">
      <alignment horizontal="center" vertical="center"/>
    </xf>
    <xf numFmtId="0" fontId="7" fillId="0" borderId="56" xfId="0" applyFont="1" applyBorder="1" applyAlignment="1">
      <alignment horizontal="center" vertical="center" wrapText="1"/>
    </xf>
  </cellXfs>
  <cellStyles count="2">
    <cellStyle name="ハイパーリンク" xfId="1" builtinId="8"/>
    <cellStyle name="標準" xfId="0" builtinId="0"/>
  </cellStyles>
  <dxfs count="11">
    <dxf>
      <font>
        <b/>
        <i val="0"/>
        <color rgb="FFFF0000"/>
      </font>
      <fill>
        <patternFill patternType="lightGray">
          <fgColor rgb="FF92D050"/>
          <bgColor theme="0"/>
        </patternFill>
      </fill>
      <border>
        <left style="thin">
          <color rgb="FFFF0000"/>
        </left>
        <right style="thin">
          <color rgb="FFFF0000"/>
        </right>
        <top style="thin">
          <color rgb="FFFF0000"/>
        </top>
        <bottom style="thin">
          <color rgb="FFFF0000"/>
        </bottom>
        <vertical/>
        <horizontal/>
      </border>
    </dxf>
    <dxf>
      <font>
        <b/>
        <i val="0"/>
        <color rgb="FF0070C0"/>
      </font>
    </dxf>
    <dxf>
      <font>
        <b/>
        <i val="0"/>
        <color rgb="FF0070C0"/>
      </font>
    </dxf>
    <dxf>
      <font>
        <b/>
        <i val="0"/>
        <color rgb="FF00B0F0"/>
      </font>
    </dxf>
    <dxf>
      <font>
        <color rgb="FF9C0006"/>
      </font>
      <fill>
        <patternFill>
          <bgColor rgb="FFFFC7CE"/>
        </patternFill>
      </fill>
    </dxf>
    <dxf>
      <font>
        <color rgb="FF9C0006"/>
      </font>
      <fill>
        <patternFill>
          <bgColor rgb="FFFFC7CE"/>
        </patternFill>
      </fill>
    </dxf>
    <dxf>
      <fill>
        <patternFill>
          <bgColor theme="9" tint="0.79998168889431442"/>
        </patternFill>
      </fill>
      <border>
        <left style="thin">
          <color theme="9" tint="-0.24994659260841701"/>
        </left>
        <right style="thin">
          <color theme="9" tint="-0.24994659260841701"/>
        </right>
        <top style="thin">
          <color theme="9" tint="-0.24994659260841701"/>
        </top>
        <bottom style="thin">
          <color theme="9" tint="-0.24994659260841701"/>
        </bottom>
        <vertical/>
        <horizontal/>
      </border>
    </dxf>
    <dxf>
      <font>
        <color rgb="FF777777"/>
      </font>
    </dxf>
    <dxf>
      <font>
        <color rgb="FFFF0000"/>
      </font>
    </dxf>
    <dxf>
      <font>
        <color rgb="FF00B0F0"/>
      </font>
    </dxf>
    <dxf>
      <fill>
        <patternFill patternType="solid">
          <bgColor theme="9" tint="0.39994506668294322"/>
        </patternFill>
      </fill>
      <border>
        <left style="thin">
          <color theme="9" tint="-0.24994659260841701"/>
        </left>
        <right style="thin">
          <color theme="9" tint="-0.24994659260841701"/>
        </right>
        <top style="thin">
          <color theme="9" tint="-0.24994659260841701"/>
        </top>
        <bottom style="thin">
          <color theme="9" tint="-0.24994659260841701"/>
        </bottom>
        <vertical/>
        <horizontal/>
      </border>
    </dxf>
  </dxfs>
  <tableStyles count="0" defaultTableStyle="TableStyleMedium9" defaultPivotStyle="PivotStyleLight16"/>
  <colors>
    <mruColors>
      <color rgb="FF333333"/>
      <color rgb="FF777777"/>
      <color rgb="FF00CCFF"/>
      <color rgb="FF009900"/>
      <color rgb="FF00FF00"/>
      <color rgb="FF66FF66"/>
      <color rgb="FF33CC33"/>
      <color rgb="FFCCFFFF"/>
      <color rgb="FF008000"/>
      <color rgb="FF6464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L$60"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186610</xdr:colOff>
      <xdr:row>1</xdr:row>
      <xdr:rowOff>0</xdr:rowOff>
    </xdr:to>
    <xdr:sp macro="" textlink="">
      <xdr:nvSpPr>
        <xdr:cNvPr id="1025" name="Text Box 1">
          <a:extLst>
            <a:ext uri="{FF2B5EF4-FFF2-40B4-BE49-F238E27FC236}">
              <a16:creationId xmlns:a16="http://schemas.microsoft.com/office/drawing/2014/main" id="{00000000-0008-0000-0000-000001040000}"/>
            </a:ext>
          </a:extLst>
        </xdr:cNvPr>
        <xdr:cNvSpPr txBox="1">
          <a:spLocks noChangeArrowheads="1"/>
        </xdr:cNvSpPr>
      </xdr:nvSpPr>
      <xdr:spPr bwMode="auto">
        <a:xfrm>
          <a:off x="0" y="0"/>
          <a:ext cx="923925" cy="257175"/>
        </a:xfrm>
        <a:prstGeom prst="rect">
          <a:avLst/>
        </a:prstGeom>
        <a:solidFill>
          <a:srgbClr val="333333"/>
        </a:solidFill>
        <a:ln w="9525">
          <a:noFill/>
          <a:miter lim="800000"/>
          <a:headEnd/>
          <a:tailEnd/>
        </a:ln>
      </xdr:spPr>
      <xdr:txBody>
        <a:bodyPr vertOverflow="clip" wrap="square" lIns="36576" tIns="22860" rIns="36576" bIns="0" anchor="t" upright="1"/>
        <a:lstStyle/>
        <a:p>
          <a:pPr algn="ctr" rtl="0">
            <a:defRPr sz="1000"/>
          </a:pPr>
          <a:r>
            <a:rPr lang="ja-JP" altLang="en-US" sz="1400" b="0" i="0" u="none" strike="noStrike" baseline="0">
              <a:solidFill>
                <a:srgbClr val="FFFFFF"/>
              </a:solidFill>
              <a:latin typeface="ＭＳ Ｐゴシック"/>
              <a:ea typeface="ＭＳ Ｐゴシック"/>
            </a:rPr>
            <a:t>様式</a:t>
          </a:r>
          <a:r>
            <a:rPr lang="en-US" altLang="ja-JP" sz="1400" b="0" i="0" u="none" strike="noStrike" baseline="0">
              <a:solidFill>
                <a:srgbClr val="FFFFFF"/>
              </a:solidFill>
              <a:latin typeface="ＭＳ Ｐゴシック"/>
              <a:ea typeface="ＭＳ Ｐゴシック"/>
            </a:rPr>
            <a:t>G-01</a:t>
          </a:r>
        </a:p>
      </xdr:txBody>
    </xdr:sp>
    <xdr:clientData/>
  </xdr:twoCellAnchor>
  <mc:AlternateContent xmlns:mc="http://schemas.openxmlformats.org/markup-compatibility/2006">
    <mc:Choice xmlns:a14="http://schemas.microsoft.com/office/drawing/2010/main" Requires="a14">
      <xdr:twoCellAnchor editAs="oneCell">
        <xdr:from>
          <xdr:col>2</xdr:col>
          <xdr:colOff>85725</xdr:colOff>
          <xdr:row>34</xdr:row>
          <xdr:rowOff>219075</xdr:rowOff>
        </xdr:from>
        <xdr:to>
          <xdr:col>4</xdr:col>
          <xdr:colOff>371475</xdr:colOff>
          <xdr:row>35</xdr:row>
          <xdr:rowOff>47625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お申込者と同じ</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17</xdr:col>
      <xdr:colOff>46035</xdr:colOff>
      <xdr:row>49</xdr:row>
      <xdr:rowOff>130174</xdr:rowOff>
    </xdr:from>
    <xdr:to>
      <xdr:col>19</xdr:col>
      <xdr:colOff>134136</xdr:colOff>
      <xdr:row>56</xdr:row>
      <xdr:rowOff>111125</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221535" y="10083799"/>
          <a:ext cx="707226" cy="695326"/>
        </a:xfrm>
        <a:prstGeom prst="rect">
          <a:avLst/>
        </a:prstGeom>
      </xdr:spPr>
    </xdr:pic>
    <xdr:clientData/>
  </xdr:twoCellAnchor>
  <xdr:twoCellAnchor>
    <xdr:from>
      <xdr:col>1</xdr:col>
      <xdr:colOff>0</xdr:colOff>
      <xdr:row>1</xdr:row>
      <xdr:rowOff>0</xdr:rowOff>
    </xdr:from>
    <xdr:to>
      <xdr:col>2</xdr:col>
      <xdr:colOff>590550</xdr:colOff>
      <xdr:row>2</xdr:row>
      <xdr:rowOff>87739</xdr:rowOff>
    </xdr:to>
    <xdr:sp macro="" textlink="">
      <xdr:nvSpPr>
        <xdr:cNvPr id="3073" name="Text Box 1">
          <a:extLst>
            <a:ext uri="{FF2B5EF4-FFF2-40B4-BE49-F238E27FC236}">
              <a16:creationId xmlns:a16="http://schemas.microsoft.com/office/drawing/2014/main" id="{00000000-0008-0000-0100-0000010C0000}"/>
            </a:ext>
          </a:extLst>
        </xdr:cNvPr>
        <xdr:cNvSpPr txBox="1">
          <a:spLocks noChangeArrowheads="1"/>
        </xdr:cNvSpPr>
      </xdr:nvSpPr>
      <xdr:spPr bwMode="auto">
        <a:xfrm>
          <a:off x="0" y="0"/>
          <a:ext cx="990600" cy="259189"/>
        </a:xfrm>
        <a:prstGeom prst="rect">
          <a:avLst/>
        </a:prstGeom>
        <a:solidFill>
          <a:srgbClr val="333333"/>
        </a:solidFill>
        <a:ln w="9525">
          <a:noFill/>
          <a:miter lim="800000"/>
          <a:headEnd/>
          <a:tailEnd/>
        </a:ln>
      </xdr:spPr>
      <xdr:txBody>
        <a:bodyPr vertOverflow="clip" wrap="square" lIns="36576" tIns="22860" rIns="0" bIns="0" anchor="t" upright="1"/>
        <a:lstStyle/>
        <a:p>
          <a:pPr algn="l" rtl="0">
            <a:lnSpc>
              <a:spcPts val="1700"/>
            </a:lnSpc>
            <a:defRPr sz="1000"/>
          </a:pPr>
          <a:r>
            <a:rPr lang="ja-JP" altLang="en-US" sz="1400" b="0" i="0" u="none" strike="noStrike" baseline="0">
              <a:solidFill>
                <a:srgbClr val="FFFFFF"/>
              </a:solidFill>
              <a:latin typeface="ＭＳ Ｐゴシック"/>
              <a:ea typeface="ＭＳ Ｐゴシック"/>
            </a:rPr>
            <a:t>様式</a:t>
          </a:r>
          <a:r>
            <a:rPr lang="en-US" altLang="ja-JP" sz="1400" b="0" i="0" u="none" strike="noStrike" baseline="0">
              <a:solidFill>
                <a:srgbClr val="FFFFFF"/>
              </a:solidFill>
              <a:latin typeface="ＭＳ Ｐゴシック"/>
              <a:ea typeface="ＭＳ Ｐゴシック"/>
            </a:rPr>
            <a:t>G-02 </a:t>
          </a:r>
        </a:p>
        <a:p>
          <a:pPr algn="l" rtl="0">
            <a:lnSpc>
              <a:spcPts val="1600"/>
            </a:lnSpc>
            <a:defRPr sz="1000"/>
          </a:pPr>
          <a:endParaRPr lang="en-US" altLang="ja-JP" sz="1400" b="0" i="0" u="none" strike="noStrike" baseline="0">
            <a:solidFill>
              <a:srgbClr val="FFFFFF"/>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590550</xdr:colOff>
      <xdr:row>2</xdr:row>
      <xdr:rowOff>87739</xdr:rowOff>
    </xdr:to>
    <xdr:sp macro="" textlink="">
      <xdr:nvSpPr>
        <xdr:cNvPr id="3" name="Text Box 1">
          <a:extLst>
            <a:ext uri="{FF2B5EF4-FFF2-40B4-BE49-F238E27FC236}">
              <a16:creationId xmlns:a16="http://schemas.microsoft.com/office/drawing/2014/main" id="{00000000-0008-0000-0200-000003000000}"/>
            </a:ext>
          </a:extLst>
        </xdr:cNvPr>
        <xdr:cNvSpPr txBox="1">
          <a:spLocks noChangeArrowheads="1"/>
        </xdr:cNvSpPr>
      </xdr:nvSpPr>
      <xdr:spPr bwMode="auto">
        <a:xfrm>
          <a:off x="0" y="0"/>
          <a:ext cx="990600" cy="259189"/>
        </a:xfrm>
        <a:prstGeom prst="rect">
          <a:avLst/>
        </a:prstGeom>
        <a:solidFill>
          <a:srgbClr val="333333"/>
        </a:solidFill>
        <a:ln w="9525">
          <a:noFill/>
          <a:miter lim="800000"/>
          <a:headEnd/>
          <a:tailEnd/>
        </a:ln>
      </xdr:spPr>
      <xdr:txBody>
        <a:bodyPr vertOverflow="clip" wrap="square" lIns="36576" tIns="22860" rIns="0" bIns="0" anchor="t" upright="1"/>
        <a:lstStyle/>
        <a:p>
          <a:pPr algn="l" rtl="0">
            <a:lnSpc>
              <a:spcPts val="1700"/>
            </a:lnSpc>
            <a:defRPr sz="1000"/>
          </a:pPr>
          <a:r>
            <a:rPr lang="ja-JP" altLang="en-US" sz="1400" b="0" i="0" u="none" strike="noStrike" baseline="0">
              <a:solidFill>
                <a:srgbClr val="FFFFFF"/>
              </a:solidFill>
              <a:latin typeface="ＭＳ Ｐゴシック"/>
              <a:ea typeface="ＭＳ Ｐゴシック"/>
            </a:rPr>
            <a:t>様式</a:t>
          </a:r>
          <a:r>
            <a:rPr lang="en-US" altLang="ja-JP" sz="1400" b="0" i="0" u="none" strike="noStrike" baseline="0">
              <a:solidFill>
                <a:srgbClr val="FFFFFF"/>
              </a:solidFill>
              <a:latin typeface="ＭＳ Ｐゴシック"/>
              <a:ea typeface="ＭＳ Ｐゴシック"/>
            </a:rPr>
            <a:t>G-02 </a:t>
          </a:r>
        </a:p>
        <a:p>
          <a:pPr algn="l" rtl="0">
            <a:lnSpc>
              <a:spcPts val="1600"/>
            </a:lnSpc>
            <a:defRPr sz="1000"/>
          </a:pPr>
          <a:endParaRPr lang="en-US" altLang="ja-JP" sz="1400" b="0" i="0" u="none" strike="noStrike" baseline="0">
            <a:solidFill>
              <a:srgbClr val="FFFFFF"/>
            </a:solidFill>
            <a:latin typeface="ＭＳ Ｐゴシック"/>
            <a:ea typeface="ＭＳ Ｐゴシック"/>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akahashi/Downloads/G-0X_moushikomi-%20&#32232;&#38598;&#21487;&#33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01（申込書）"/>
      <sheetName val="G-02（到着時）"/>
      <sheetName val="G-03（返却時）"/>
      <sheetName val="G-06（保管時）"/>
      <sheetName val="G-07（EXCEL貼付）"/>
      <sheetName val="Ｇ-08（ACCESS貼付け）"/>
    </sheetNames>
    <sheetDataSet>
      <sheetData sheetId="0">
        <row r="6">
          <cell r="G6" t="str">
            <v>ＲＡＣファンクラブ</v>
          </cell>
        </row>
        <row r="13">
          <cell r="I13">
            <v>18</v>
          </cell>
          <cell r="M13">
            <v>22</v>
          </cell>
        </row>
        <row r="25">
          <cell r="H25">
            <v>2017</v>
          </cell>
          <cell r="J25">
            <v>11</v>
          </cell>
          <cell r="L25">
            <v>18</v>
          </cell>
        </row>
        <row r="26">
          <cell r="H26">
            <v>2017</v>
          </cell>
          <cell r="J26">
            <v>12</v>
          </cell>
          <cell r="L26">
            <v>22</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rac.gr.jp/10shop/images/kizairiyou_kisoku.pdf"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9900"/>
    <pageSetUpPr fitToPage="1"/>
  </sheetPr>
  <dimension ref="A1:EU60"/>
  <sheetViews>
    <sheetView tabSelected="1" topLeftCell="A7" workbookViewId="0">
      <selection activeCell="Q19" sqref="Q19:V19"/>
    </sheetView>
  </sheetViews>
  <sheetFormatPr defaultRowHeight="15" customHeight="1" x14ac:dyDescent="0.25"/>
  <cols>
    <col min="1" max="1" width="3.59765625" customWidth="1"/>
    <col min="2" max="2" width="6" customWidth="1"/>
    <col min="3" max="5" width="5.3984375" customWidth="1"/>
    <col min="6" max="6" width="17.86328125" customWidth="1"/>
    <col min="7" max="7" width="6.1328125" customWidth="1"/>
    <col min="8" max="8" width="6.265625" customWidth="1"/>
    <col min="9" max="9" width="5.1328125" customWidth="1"/>
    <col min="10" max="10" width="4.1328125" customWidth="1"/>
    <col min="11" max="11" width="4.59765625" customWidth="1"/>
    <col min="12" max="12" width="5" customWidth="1"/>
    <col min="13" max="13" width="5.1328125" customWidth="1"/>
    <col min="14" max="14" width="4.1328125" customWidth="1"/>
    <col min="15" max="17" width="5.1328125" customWidth="1"/>
    <col min="18" max="18" width="4.1328125" customWidth="1"/>
    <col min="19" max="19" width="5.46484375" customWidth="1"/>
    <col min="20" max="20" width="4.46484375" customWidth="1"/>
    <col min="21" max="21" width="5.1328125" customWidth="1"/>
    <col min="22" max="22" width="4.1328125" customWidth="1"/>
    <col min="23" max="23" width="8.73046875" customWidth="1"/>
    <col min="24" max="24" width="14.73046875" hidden="1" customWidth="1"/>
  </cols>
  <sheetData>
    <row r="1" spans="1:38" s="2" customFormat="1" ht="20.65" x14ac:dyDescent="0.3">
      <c r="A1" s="264" t="s">
        <v>152</v>
      </c>
      <c r="B1" s="264"/>
      <c r="C1" s="264"/>
      <c r="D1" s="264"/>
      <c r="E1" s="264"/>
      <c r="F1" s="264"/>
      <c r="G1" s="264"/>
      <c r="H1" s="264"/>
      <c r="I1" s="264"/>
      <c r="J1" s="264"/>
      <c r="K1" s="264"/>
      <c r="L1" s="264"/>
      <c r="M1" s="264"/>
      <c r="N1" s="264"/>
      <c r="O1" s="264"/>
      <c r="P1" s="264"/>
      <c r="Q1" s="264"/>
      <c r="R1" s="264"/>
      <c r="S1" s="264"/>
      <c r="T1" s="264"/>
      <c r="U1" s="264"/>
      <c r="V1" s="264"/>
    </row>
    <row r="2" spans="1:38" s="3" customFormat="1" ht="15" customHeight="1" x14ac:dyDescent="0.2">
      <c r="A2" s="265" t="str">
        <f>IF(COUNTIF(W5:W39,"必須")=0,"","未記入欄があります！")</f>
        <v>未記入欄があります！</v>
      </c>
      <c r="B2" s="265"/>
      <c r="C2" s="265"/>
      <c r="D2" s="265"/>
      <c r="E2" s="265"/>
      <c r="F2" s="265"/>
      <c r="G2" s="265"/>
      <c r="H2" s="265"/>
      <c r="I2" s="265"/>
      <c r="J2" s="265"/>
      <c r="K2" s="265"/>
      <c r="L2" s="265"/>
      <c r="M2" s="265"/>
      <c r="N2" s="265"/>
      <c r="O2" s="265"/>
      <c r="P2" s="265"/>
      <c r="Q2" s="265"/>
      <c r="R2" s="265"/>
      <c r="S2" s="265"/>
      <c r="T2" s="265"/>
      <c r="U2" s="265"/>
      <c r="V2" s="265"/>
      <c r="W2" s="154" t="str">
        <f>IF(COUNTIF(W5:W39,"必須")=0,"　　　　OK！","↓チェック")</f>
        <v>↓チェック</v>
      </c>
    </row>
    <row r="3" spans="1:38" ht="22.9" x14ac:dyDescent="0.25">
      <c r="A3" s="272" t="s">
        <v>39</v>
      </c>
      <c r="B3" s="272"/>
      <c r="C3" s="272"/>
      <c r="D3" s="272"/>
      <c r="E3" s="272"/>
      <c r="F3" s="272"/>
      <c r="G3" s="272"/>
      <c r="H3" s="272"/>
      <c r="I3" s="272"/>
      <c r="J3" s="272"/>
      <c r="K3" s="272"/>
      <c r="L3" s="272"/>
      <c r="M3" s="272"/>
      <c r="N3" s="272"/>
      <c r="O3" s="272"/>
      <c r="P3" s="272"/>
      <c r="Q3" s="272"/>
      <c r="R3" s="272"/>
      <c r="S3" s="272"/>
      <c r="T3" s="272"/>
      <c r="U3" s="272"/>
      <c r="V3" s="272"/>
    </row>
    <row r="4" spans="1:38" ht="17.25" customHeight="1" x14ac:dyDescent="0.25">
      <c r="A4" s="4"/>
      <c r="B4" s="4"/>
      <c r="C4" s="4"/>
      <c r="D4" s="4"/>
      <c r="E4" s="4"/>
      <c r="F4" s="4"/>
      <c r="G4" s="4"/>
      <c r="H4" s="4"/>
      <c r="I4" s="4"/>
      <c r="J4" s="4"/>
      <c r="K4" s="4"/>
      <c r="L4" s="4"/>
      <c r="M4" s="4"/>
      <c r="N4" s="4"/>
      <c r="O4" s="12"/>
      <c r="P4" s="5"/>
      <c r="Q4" s="5" t="s">
        <v>66</v>
      </c>
      <c r="R4" s="270">
        <f>'G-05（事務局管理欄）'!D4</f>
        <v>0</v>
      </c>
      <c r="S4" s="271"/>
      <c r="T4" s="271"/>
      <c r="U4" s="271"/>
      <c r="V4" s="271"/>
    </row>
    <row r="5" spans="1:38" ht="15" customHeight="1" x14ac:dyDescent="0.25">
      <c r="A5" s="250" t="s">
        <v>0</v>
      </c>
      <c r="B5" s="253"/>
      <c r="C5" s="253"/>
      <c r="D5" s="253"/>
      <c r="E5" s="253"/>
      <c r="F5" s="254"/>
      <c r="G5" s="26"/>
      <c r="H5" s="76">
        <v>2024</v>
      </c>
      <c r="I5" s="27" t="s">
        <v>22</v>
      </c>
      <c r="J5" s="76"/>
      <c r="K5" s="27" t="s">
        <v>23</v>
      </c>
      <c r="L5" s="76"/>
      <c r="M5" s="28" t="s">
        <v>56</v>
      </c>
      <c r="N5" s="46"/>
      <c r="O5" s="46"/>
      <c r="P5" s="46"/>
      <c r="Q5" s="46"/>
      <c r="R5" s="46"/>
      <c r="S5" s="46"/>
      <c r="T5" s="46"/>
      <c r="U5" s="46"/>
      <c r="V5" s="47"/>
      <c r="W5" s="149" t="str">
        <f>IF(OR(H5="",J5="",L5=""),"必須",IF(H5&lt;YEAR(W56),"過去の日付になっている可能性があります。ご確認ください！",""))</f>
        <v>必須</v>
      </c>
    </row>
    <row r="6" spans="1:38" ht="18.75" customHeight="1" x14ac:dyDescent="0.25">
      <c r="A6" s="286" t="s">
        <v>85</v>
      </c>
      <c r="B6" s="287"/>
      <c r="C6" s="287"/>
      <c r="D6" s="287"/>
      <c r="E6" s="288"/>
      <c r="F6" s="65" t="s">
        <v>3</v>
      </c>
      <c r="G6" s="217"/>
      <c r="H6" s="218"/>
      <c r="I6" s="218"/>
      <c r="J6" s="218"/>
      <c r="K6" s="218"/>
      <c r="L6" s="218"/>
      <c r="M6" s="218"/>
      <c r="N6" s="218"/>
      <c r="O6" s="218"/>
      <c r="P6" s="218"/>
      <c r="Q6" s="218"/>
      <c r="R6" s="218"/>
      <c r="S6" s="218"/>
      <c r="T6" s="218"/>
      <c r="U6" s="218"/>
      <c r="V6" s="219"/>
      <c r="W6" s="149" t="str">
        <f>IF(OR(G6=""),"必須","")</f>
        <v>必須</v>
      </c>
    </row>
    <row r="7" spans="1:38" ht="16.5" customHeight="1" x14ac:dyDescent="0.25">
      <c r="A7" s="289"/>
      <c r="B7" s="290"/>
      <c r="C7" s="290"/>
      <c r="D7" s="290"/>
      <c r="E7" s="291"/>
      <c r="F7" s="65" t="s">
        <v>49</v>
      </c>
      <c r="G7" s="217"/>
      <c r="H7" s="218"/>
      <c r="I7" s="218"/>
      <c r="J7" s="218"/>
      <c r="K7" s="218"/>
      <c r="L7" s="218"/>
      <c r="M7" s="218"/>
      <c r="N7" s="218"/>
      <c r="O7" s="218"/>
      <c r="P7" s="218"/>
      <c r="Q7" s="218"/>
      <c r="R7" s="218"/>
      <c r="S7" s="218"/>
      <c r="T7" s="218"/>
      <c r="U7" s="218"/>
      <c r="V7" s="219"/>
      <c r="W7" s="149" t="str">
        <f>IF(OR(G7=""),"必須","")</f>
        <v>必須</v>
      </c>
    </row>
    <row r="8" spans="1:38" ht="15" customHeight="1" x14ac:dyDescent="0.25">
      <c r="A8" s="289"/>
      <c r="B8" s="290"/>
      <c r="C8" s="290"/>
      <c r="D8" s="290"/>
      <c r="E8" s="291"/>
      <c r="F8" s="273" t="s">
        <v>1</v>
      </c>
      <c r="G8" s="29" t="s">
        <v>11</v>
      </c>
      <c r="H8" s="77"/>
      <c r="I8" s="30" t="s">
        <v>27</v>
      </c>
      <c r="J8" s="277"/>
      <c r="K8" s="278"/>
      <c r="L8" s="283"/>
      <c r="M8" s="284"/>
      <c r="N8" s="284"/>
      <c r="O8" s="284"/>
      <c r="P8" s="284"/>
      <c r="Q8" s="284"/>
      <c r="R8" s="284"/>
      <c r="S8" s="284"/>
      <c r="T8" s="284"/>
      <c r="U8" s="284"/>
      <c r="V8" s="285"/>
      <c r="W8" s="149" t="str">
        <f>IF(OR(H8="",J8=""),"必須",IF(LEN(H8)+LEN(J8)=7,"","郵便番号の確認をお願いします！"))</f>
        <v>必須</v>
      </c>
    </row>
    <row r="9" spans="1:38" ht="25.5" customHeight="1" x14ac:dyDescent="0.25">
      <c r="A9" s="289"/>
      <c r="B9" s="290"/>
      <c r="C9" s="290"/>
      <c r="D9" s="290"/>
      <c r="E9" s="291"/>
      <c r="F9" s="273"/>
      <c r="G9" s="274"/>
      <c r="H9" s="275"/>
      <c r="I9" s="275"/>
      <c r="J9" s="275"/>
      <c r="K9" s="275"/>
      <c r="L9" s="275"/>
      <c r="M9" s="275"/>
      <c r="N9" s="275"/>
      <c r="O9" s="275"/>
      <c r="P9" s="275"/>
      <c r="Q9" s="275"/>
      <c r="R9" s="275"/>
      <c r="S9" s="275"/>
      <c r="T9" s="275"/>
      <c r="U9" s="275"/>
      <c r="V9" s="276"/>
      <c r="W9" s="149" t="str">
        <f>IF(OR(G9=""),"必須","")</f>
        <v>必須</v>
      </c>
    </row>
    <row r="10" spans="1:38" ht="15" customHeight="1" x14ac:dyDescent="0.25">
      <c r="A10" s="289"/>
      <c r="B10" s="290"/>
      <c r="C10" s="290"/>
      <c r="D10" s="290"/>
      <c r="E10" s="291"/>
      <c r="F10" s="65" t="s">
        <v>10</v>
      </c>
      <c r="G10" s="292"/>
      <c r="H10" s="293"/>
      <c r="I10" s="293"/>
      <c r="J10" s="293"/>
      <c r="K10" s="293"/>
      <c r="L10" s="293"/>
      <c r="M10" s="293"/>
      <c r="N10" s="293"/>
      <c r="O10" s="293"/>
      <c r="P10" s="293"/>
      <c r="Q10" s="293"/>
      <c r="R10" s="293"/>
      <c r="S10" s="293"/>
      <c r="T10" s="293"/>
      <c r="U10" s="293"/>
      <c r="V10" s="294"/>
      <c r="W10" s="149" t="str">
        <f>IF(OR(G10=""),"必須",IF(LEFT(G10,1)="0","","有効な電話番号を記入ください！（市外局番含む）"))</f>
        <v>必須</v>
      </c>
    </row>
    <row r="11" spans="1:38" ht="15" customHeight="1" x14ac:dyDescent="0.25">
      <c r="A11" s="289"/>
      <c r="B11" s="290"/>
      <c r="C11" s="290"/>
      <c r="D11" s="290"/>
      <c r="E11" s="291"/>
      <c r="F11" s="65" t="s">
        <v>242</v>
      </c>
      <c r="G11" s="279"/>
      <c r="H11" s="218"/>
      <c r="I11" s="218"/>
      <c r="J11" s="218"/>
      <c r="K11" s="218"/>
      <c r="L11" s="218"/>
      <c r="M11" s="218"/>
      <c r="N11" s="218"/>
      <c r="O11" s="218"/>
      <c r="P11" s="218"/>
      <c r="Q11" s="218"/>
      <c r="R11" s="218"/>
      <c r="S11" s="218"/>
      <c r="T11" s="218"/>
      <c r="U11" s="218"/>
      <c r="V11" s="219"/>
      <c r="W11" s="149" t="str">
        <f>IF(OR(G11=""),"必須","")</f>
        <v>必須</v>
      </c>
    </row>
    <row r="12" spans="1:38" ht="15" customHeight="1" thickBot="1" x14ac:dyDescent="0.3">
      <c r="A12" s="289"/>
      <c r="B12" s="290"/>
      <c r="C12" s="290"/>
      <c r="D12" s="290"/>
      <c r="E12" s="291"/>
      <c r="F12" s="304" t="s">
        <v>2</v>
      </c>
      <c r="G12" s="304"/>
      <c r="H12" s="304"/>
      <c r="I12" s="304"/>
      <c r="J12" s="304"/>
      <c r="K12" s="280"/>
      <c r="L12" s="281"/>
      <c r="M12" s="281"/>
      <c r="N12" s="281"/>
      <c r="O12" s="281"/>
      <c r="P12" s="281"/>
      <c r="Q12" s="281"/>
      <c r="R12" s="281"/>
      <c r="S12" s="281"/>
      <c r="T12" s="281"/>
      <c r="U12" s="281"/>
      <c r="V12" s="282"/>
      <c r="W12" s="149" t="str">
        <f>IF(OR(K12=""),"必須",IF(LEFT(K12,1)="0","保存前に再確認お願いします！","有効な電話番号を記入ください！（市外局番等含む）"))</f>
        <v>必須</v>
      </c>
    </row>
    <row r="13" spans="1:38" ht="32.25" customHeight="1" thickBot="1" x14ac:dyDescent="0.3">
      <c r="A13" s="305" t="s">
        <v>52</v>
      </c>
      <c r="B13" s="305"/>
      <c r="C13" s="305"/>
      <c r="D13" s="305"/>
      <c r="E13" s="306"/>
      <c r="F13" s="131" t="s">
        <v>213</v>
      </c>
      <c r="G13" s="175" t="s">
        <v>203</v>
      </c>
      <c r="H13" s="176"/>
      <c r="I13" s="70"/>
      <c r="J13" s="38" t="s">
        <v>17</v>
      </c>
      <c r="K13" s="175" t="s">
        <v>204</v>
      </c>
      <c r="L13" s="176"/>
      <c r="M13" s="72"/>
      <c r="N13" s="39" t="s">
        <v>17</v>
      </c>
      <c r="O13" s="198" t="s">
        <v>205</v>
      </c>
      <c r="P13" s="176"/>
      <c r="Q13" s="74"/>
      <c r="R13" s="40" t="s">
        <v>17</v>
      </c>
      <c r="S13" s="175" t="s">
        <v>221</v>
      </c>
      <c r="T13" s="176"/>
      <c r="U13" s="70"/>
      <c r="V13" s="132" t="s">
        <v>17</v>
      </c>
      <c r="W13" s="149"/>
    </row>
    <row r="14" spans="1:38" ht="31.5" customHeight="1" thickBot="1" x14ac:dyDescent="0.3">
      <c r="A14" s="307"/>
      <c r="B14" s="307"/>
      <c r="C14" s="307"/>
      <c r="D14" s="307"/>
      <c r="E14" s="308"/>
      <c r="F14" s="171" t="s">
        <v>50</v>
      </c>
      <c r="G14" s="169" t="s">
        <v>206</v>
      </c>
      <c r="H14" s="170"/>
      <c r="I14" s="71"/>
      <c r="J14" s="41" t="s">
        <v>47</v>
      </c>
      <c r="K14" s="169" t="s">
        <v>207</v>
      </c>
      <c r="L14" s="170"/>
      <c r="M14" s="73"/>
      <c r="N14" s="41" t="s">
        <v>47</v>
      </c>
      <c r="O14" s="174" t="s">
        <v>208</v>
      </c>
      <c r="P14" s="170"/>
      <c r="Q14" s="75"/>
      <c r="R14" s="42" t="s">
        <v>55</v>
      </c>
      <c r="S14" s="169" t="s">
        <v>209</v>
      </c>
      <c r="T14" s="170"/>
      <c r="U14" s="75"/>
      <c r="V14" s="133" t="s">
        <v>47</v>
      </c>
      <c r="W14" s="149"/>
      <c r="AI14" s="16"/>
      <c r="AJ14" s="16"/>
      <c r="AK14" s="16"/>
      <c r="AL14" s="17"/>
    </row>
    <row r="15" spans="1:38" ht="29.25" customHeight="1" thickBot="1" x14ac:dyDescent="0.3">
      <c r="A15" s="307"/>
      <c r="B15" s="307"/>
      <c r="C15" s="307"/>
      <c r="D15" s="307"/>
      <c r="E15" s="308"/>
      <c r="F15" s="171"/>
      <c r="G15" s="207" t="s">
        <v>211</v>
      </c>
      <c r="H15" s="208"/>
      <c r="I15" s="134"/>
      <c r="J15" s="135" t="s">
        <v>88</v>
      </c>
      <c r="K15" s="207" t="s">
        <v>220</v>
      </c>
      <c r="L15" s="208"/>
      <c r="M15" s="136"/>
      <c r="N15" s="135" t="s">
        <v>47</v>
      </c>
      <c r="O15" s="311"/>
      <c r="P15" s="312"/>
      <c r="Q15" s="312"/>
      <c r="R15" s="312"/>
      <c r="S15" s="312"/>
      <c r="T15" s="312"/>
      <c r="U15" s="312"/>
      <c r="V15" s="313"/>
      <c r="W15" s="149"/>
    </row>
    <row r="16" spans="1:38" ht="34.5" customHeight="1" thickBot="1" x14ac:dyDescent="0.3">
      <c r="A16" s="307"/>
      <c r="B16" s="307"/>
      <c r="C16" s="307"/>
      <c r="D16" s="307"/>
      <c r="E16" s="308"/>
      <c r="F16" s="45" t="s">
        <v>212</v>
      </c>
      <c r="G16" s="175" t="s">
        <v>210</v>
      </c>
      <c r="H16" s="176"/>
      <c r="I16" s="70"/>
      <c r="J16" s="39" t="s">
        <v>17</v>
      </c>
      <c r="K16" s="175" t="s">
        <v>95</v>
      </c>
      <c r="L16" s="176"/>
      <c r="M16" s="70"/>
      <c r="N16" s="39" t="s">
        <v>17</v>
      </c>
      <c r="O16" s="198" t="s">
        <v>96</v>
      </c>
      <c r="P16" s="176"/>
      <c r="Q16" s="70"/>
      <c r="R16" s="40" t="s">
        <v>17</v>
      </c>
      <c r="S16" s="175" t="s">
        <v>97</v>
      </c>
      <c r="T16" s="176"/>
      <c r="U16" s="70"/>
      <c r="V16" s="137" t="s">
        <v>17</v>
      </c>
      <c r="W16" s="149"/>
    </row>
    <row r="17" spans="1:24" ht="33.75" customHeight="1" thickBot="1" x14ac:dyDescent="0.3">
      <c r="A17" s="307"/>
      <c r="B17" s="307"/>
      <c r="C17" s="307"/>
      <c r="D17" s="307"/>
      <c r="E17" s="308"/>
      <c r="F17" s="131" t="s">
        <v>20</v>
      </c>
      <c r="G17" s="175" t="s">
        <v>79</v>
      </c>
      <c r="H17" s="176"/>
      <c r="I17" s="70"/>
      <c r="J17" s="39" t="s">
        <v>21</v>
      </c>
      <c r="K17" s="175" t="s">
        <v>80</v>
      </c>
      <c r="L17" s="176"/>
      <c r="M17" s="72"/>
      <c r="N17" s="39" t="s">
        <v>21</v>
      </c>
      <c r="O17" s="195"/>
      <c r="P17" s="196"/>
      <c r="Q17" s="196"/>
      <c r="R17" s="196"/>
      <c r="S17" s="196"/>
      <c r="T17" s="196"/>
      <c r="U17" s="196"/>
      <c r="V17" s="197"/>
      <c r="W17" s="149"/>
    </row>
    <row r="18" spans="1:24" ht="31.5" customHeight="1" thickBot="1" x14ac:dyDescent="0.3">
      <c r="A18" s="307"/>
      <c r="B18" s="307"/>
      <c r="C18" s="307"/>
      <c r="D18" s="307"/>
      <c r="E18" s="308"/>
      <c r="F18" s="199" t="s">
        <v>78</v>
      </c>
      <c r="G18" s="200"/>
      <c r="H18" s="200"/>
      <c r="I18" s="70"/>
      <c r="J18" s="43" t="s">
        <v>38</v>
      </c>
      <c r="K18" s="140" t="s">
        <v>81</v>
      </c>
      <c r="L18" s="44"/>
      <c r="M18" s="44"/>
      <c r="N18" s="48"/>
      <c r="O18" s="191" t="s">
        <v>229</v>
      </c>
      <c r="P18" s="192"/>
      <c r="Q18" s="141"/>
      <c r="R18" s="138" t="s">
        <v>21</v>
      </c>
      <c r="S18" s="172" t="s">
        <v>230</v>
      </c>
      <c r="T18" s="173"/>
      <c r="U18" s="141"/>
      <c r="V18" s="139" t="s">
        <v>21</v>
      </c>
      <c r="W18" s="149"/>
    </row>
    <row r="19" spans="1:24" ht="31.5" customHeight="1" thickBot="1" x14ac:dyDescent="0.3">
      <c r="A19" s="309"/>
      <c r="B19" s="309"/>
      <c r="C19" s="309"/>
      <c r="D19" s="309"/>
      <c r="E19" s="310"/>
      <c r="F19" s="131"/>
      <c r="G19" s="142"/>
      <c r="H19" s="142"/>
      <c r="I19" s="143"/>
      <c r="J19" s="144"/>
      <c r="K19" s="193" t="s">
        <v>239</v>
      </c>
      <c r="L19" s="193"/>
      <c r="M19" s="193"/>
      <c r="N19" s="193"/>
      <c r="O19" s="193"/>
      <c r="P19" s="194"/>
      <c r="Q19" s="188">
        <f>ROUND((((I13+M13+Q13+U13+I14+M14+Q14+U14+I15+M15)*680+(I16+M16+Q16+U16)*2400+(I17+M17)*800+I18*30000+(Q18+U18)*500)*1.1),0)</f>
        <v>0</v>
      </c>
      <c r="R19" s="189"/>
      <c r="S19" s="189"/>
      <c r="T19" s="189"/>
      <c r="U19" s="189"/>
      <c r="V19" s="190"/>
      <c r="W19" s="149" t="str">
        <f>IF(OR(Q19=0),"必須","")</f>
        <v>必須</v>
      </c>
    </row>
    <row r="20" spans="1:24" ht="15" customHeight="1" x14ac:dyDescent="0.25">
      <c r="A20" s="237" t="s">
        <v>84</v>
      </c>
      <c r="B20" s="238"/>
      <c r="C20" s="238"/>
      <c r="D20" s="238"/>
      <c r="E20" s="239"/>
      <c r="F20" s="266"/>
      <c r="G20" s="267"/>
      <c r="H20" s="267"/>
      <c r="I20" s="267"/>
      <c r="J20" s="267"/>
      <c r="K20" s="267"/>
      <c r="L20" s="267"/>
      <c r="M20" s="267"/>
      <c r="N20" s="267"/>
      <c r="O20" s="267"/>
      <c r="P20" s="267"/>
      <c r="Q20" s="267"/>
      <c r="R20" s="267"/>
      <c r="S20" s="267"/>
      <c r="T20" s="267"/>
      <c r="U20" s="267"/>
      <c r="V20" s="268"/>
      <c r="W20" s="149"/>
    </row>
    <row r="21" spans="1:24" ht="15" customHeight="1" x14ac:dyDescent="0.25">
      <c r="A21" s="234"/>
      <c r="B21" s="235"/>
      <c r="C21" s="235"/>
      <c r="D21" s="235"/>
      <c r="E21" s="236"/>
      <c r="F21" s="269"/>
      <c r="G21" s="210"/>
      <c r="H21" s="210"/>
      <c r="I21" s="210"/>
      <c r="J21" s="210"/>
      <c r="K21" s="210"/>
      <c r="L21" s="210"/>
      <c r="M21" s="210"/>
      <c r="N21" s="210"/>
      <c r="O21" s="210"/>
      <c r="P21" s="210"/>
      <c r="Q21" s="210"/>
      <c r="R21" s="210"/>
      <c r="S21" s="210"/>
      <c r="T21" s="210"/>
      <c r="U21" s="210"/>
      <c r="V21" s="211"/>
      <c r="W21" s="149" t="str">
        <f>IF(OR(F20=0),"必須","")</f>
        <v>必須</v>
      </c>
    </row>
    <row r="22" spans="1:24" ht="15" customHeight="1" x14ac:dyDescent="0.25">
      <c r="A22" s="250" t="s">
        <v>43</v>
      </c>
      <c r="B22" s="253"/>
      <c r="C22" s="253"/>
      <c r="D22" s="253"/>
      <c r="E22" s="254"/>
      <c r="F22" s="259" t="s">
        <v>92</v>
      </c>
      <c r="G22" s="180"/>
      <c r="H22" s="180"/>
      <c r="I22" s="180"/>
      <c r="J22" s="181"/>
      <c r="K22" s="217"/>
      <c r="L22" s="218"/>
      <c r="M22" s="218"/>
      <c r="N22" s="218"/>
      <c r="O22" s="218"/>
      <c r="P22" s="218"/>
      <c r="Q22" s="218"/>
      <c r="R22" s="218"/>
      <c r="S22" s="218"/>
      <c r="T22" s="218"/>
      <c r="U22" s="218"/>
      <c r="V22" s="219"/>
      <c r="W22" s="149" t="str">
        <f>IF(I18="","",IF(OR(K22=0),"必須",""))</f>
        <v/>
      </c>
    </row>
    <row r="23" spans="1:24" ht="15" customHeight="1" x14ac:dyDescent="0.25">
      <c r="A23" s="250"/>
      <c r="B23" s="253"/>
      <c r="C23" s="253"/>
      <c r="D23" s="253"/>
      <c r="E23" s="254"/>
      <c r="F23" s="182" t="s">
        <v>90</v>
      </c>
      <c r="G23" s="179" t="s">
        <v>44</v>
      </c>
      <c r="H23" s="180"/>
      <c r="I23" s="180"/>
      <c r="J23" s="181"/>
      <c r="K23" s="217"/>
      <c r="L23" s="218"/>
      <c r="M23" s="218"/>
      <c r="N23" s="218"/>
      <c r="O23" s="218"/>
      <c r="P23" s="218"/>
      <c r="Q23" s="218"/>
      <c r="R23" s="218"/>
      <c r="S23" s="218"/>
      <c r="T23" s="218"/>
      <c r="U23" s="218"/>
      <c r="V23" s="219"/>
      <c r="W23" s="149" t="str">
        <f>IF(I18="","",IF(OR(K23=0),"必須",""))</f>
        <v/>
      </c>
    </row>
    <row r="24" spans="1:24" ht="15" customHeight="1" x14ac:dyDescent="0.25">
      <c r="A24" s="250"/>
      <c r="B24" s="253"/>
      <c r="C24" s="253"/>
      <c r="D24" s="253"/>
      <c r="E24" s="254"/>
      <c r="F24" s="183"/>
      <c r="G24" s="179" t="s">
        <v>45</v>
      </c>
      <c r="H24" s="180"/>
      <c r="I24" s="180"/>
      <c r="J24" s="181"/>
      <c r="K24" s="217"/>
      <c r="L24" s="218"/>
      <c r="M24" s="218"/>
      <c r="N24" s="218"/>
      <c r="O24" s="218"/>
      <c r="P24" s="218"/>
      <c r="Q24" s="218"/>
      <c r="R24" s="218"/>
      <c r="S24" s="218"/>
      <c r="T24" s="218"/>
      <c r="U24" s="218"/>
      <c r="V24" s="219"/>
      <c r="W24" s="149" t="str">
        <f>IF(I18="","",IF(OR(K24=0),"必須",""))</f>
        <v/>
      </c>
    </row>
    <row r="25" spans="1:24" ht="15" customHeight="1" x14ac:dyDescent="0.25">
      <c r="A25" s="250"/>
      <c r="B25" s="253"/>
      <c r="C25" s="253"/>
      <c r="D25" s="253"/>
      <c r="E25" s="254"/>
      <c r="F25" s="184"/>
      <c r="G25" s="179" t="s">
        <v>89</v>
      </c>
      <c r="H25" s="180"/>
      <c r="I25" s="180"/>
      <c r="J25" s="181"/>
      <c r="K25" s="217"/>
      <c r="L25" s="218"/>
      <c r="M25" s="218"/>
      <c r="N25" s="218"/>
      <c r="O25" s="218"/>
      <c r="P25" s="218"/>
      <c r="Q25" s="218"/>
      <c r="R25" s="218"/>
      <c r="S25" s="218"/>
      <c r="T25" s="218"/>
      <c r="U25" s="218"/>
      <c r="V25" s="219"/>
      <c r="W25" s="149" t="str">
        <f>IF(I18="","",IF(OR(K25=0),"必須",""))</f>
        <v/>
      </c>
    </row>
    <row r="26" spans="1:24" ht="15" hidden="1" customHeight="1" x14ac:dyDescent="0.25">
      <c r="A26" s="250" t="s">
        <v>77</v>
      </c>
      <c r="B26" s="253"/>
      <c r="C26" s="253"/>
      <c r="D26" s="253"/>
      <c r="E26" s="254"/>
      <c r="F26" s="297" t="s">
        <v>28</v>
      </c>
      <c r="G26" s="178"/>
      <c r="H26" s="76">
        <v>2017</v>
      </c>
      <c r="I26" s="27" t="s">
        <v>22</v>
      </c>
      <c r="J26" s="79"/>
      <c r="K26" s="27" t="s">
        <v>23</v>
      </c>
      <c r="L26" s="79"/>
      <c r="M26" s="27" t="s">
        <v>24</v>
      </c>
      <c r="N26" s="185" t="s">
        <v>87</v>
      </c>
      <c r="O26" s="186"/>
      <c r="P26" s="186"/>
      <c r="Q26" s="186"/>
      <c r="R26" s="186"/>
      <c r="S26" s="186"/>
      <c r="T26" s="186"/>
      <c r="U26" s="186"/>
      <c r="V26" s="187"/>
      <c r="X26" t="str">
        <f>'G-01（申込書）'!H26&amp;"年"&amp;'G-01（申込書）'!J26&amp;"月"&amp;'G-01（申込書）'!L26&amp;"日"</f>
        <v>2017年月日</v>
      </c>
    </row>
    <row r="27" spans="1:24" ht="15" hidden="1" customHeight="1" x14ac:dyDescent="0.25">
      <c r="A27" s="250"/>
      <c r="B27" s="253"/>
      <c r="C27" s="253"/>
      <c r="D27" s="253"/>
      <c r="E27" s="254"/>
      <c r="F27" s="297" t="s">
        <v>82</v>
      </c>
      <c r="G27" s="178"/>
      <c r="H27" s="76">
        <v>2017</v>
      </c>
      <c r="I27" s="27" t="s">
        <v>22</v>
      </c>
      <c r="J27" s="79"/>
      <c r="K27" s="27" t="s">
        <v>23</v>
      </c>
      <c r="L27" s="79"/>
      <c r="M27" s="27" t="s">
        <v>24</v>
      </c>
      <c r="N27" s="261" t="s">
        <v>86</v>
      </c>
      <c r="O27" s="262"/>
      <c r="P27" s="262"/>
      <c r="Q27" s="262"/>
      <c r="R27" s="262"/>
      <c r="S27" s="262"/>
      <c r="T27" s="262"/>
      <c r="U27" s="262"/>
      <c r="V27" s="263"/>
      <c r="X27" t="str">
        <f>'G-01（申込書）'!H27&amp;"年"&amp;'G-01（申込書）'!J27&amp;"月"&amp;'G-01（申込書）'!L27&amp;"日"</f>
        <v>2017年月日</v>
      </c>
    </row>
    <row r="28" spans="1:24" ht="15" customHeight="1" x14ac:dyDescent="0.25">
      <c r="A28" s="250" t="s">
        <v>5</v>
      </c>
      <c r="B28" s="253"/>
      <c r="C28" s="253"/>
      <c r="D28" s="253"/>
      <c r="E28" s="253"/>
      <c r="F28" s="37"/>
      <c r="G28" s="69"/>
      <c r="H28" s="76"/>
      <c r="I28" s="27" t="s">
        <v>22</v>
      </c>
      <c r="J28" s="79"/>
      <c r="K28" s="27" t="s">
        <v>23</v>
      </c>
      <c r="L28" s="79"/>
      <c r="M28" s="27" t="s">
        <v>24</v>
      </c>
      <c r="N28" s="201" t="str">
        <f>IF(J28*L28*J29*L29&gt;0,"　←チェック！　ご利用開始日　"&amp;DATE(H29,J29,L29)-DATE(H28,J28,L28)&amp;"日前　の到着で大丈夫ですか？","")</f>
        <v/>
      </c>
      <c r="O28" s="202"/>
      <c r="P28" s="202"/>
      <c r="Q28" s="202"/>
      <c r="R28" s="202"/>
      <c r="S28" s="202"/>
      <c r="T28" s="202"/>
      <c r="U28" s="202"/>
      <c r="V28" s="203"/>
      <c r="W28" s="149" t="str">
        <f>IF(OR(H28="",J28="",L28=""),"必須",IF(DATE(H28,J28,L28)&lt;=DATE(H5,J5,L5)+10,"発送対応の厳しい日程になっています。ご注意ください！",""))</f>
        <v>必須</v>
      </c>
      <c r="X28" t="str">
        <f>'G-01（申込書）'!H28&amp;"年"&amp;'G-01（申込書）'!J28&amp;"月"&amp;'G-01（申込書）'!L28&amp;"日"</f>
        <v>年月日</v>
      </c>
    </row>
    <row r="29" spans="1:24" ht="15" customHeight="1" x14ac:dyDescent="0.25">
      <c r="A29" s="250" t="s">
        <v>214</v>
      </c>
      <c r="B29" s="253"/>
      <c r="C29" s="253"/>
      <c r="D29" s="253"/>
      <c r="E29" s="253"/>
      <c r="F29" s="298"/>
      <c r="G29" s="299"/>
      <c r="H29" s="76"/>
      <c r="I29" s="27" t="s">
        <v>22</v>
      </c>
      <c r="J29" s="79"/>
      <c r="K29" s="27" t="s">
        <v>23</v>
      </c>
      <c r="L29" s="79"/>
      <c r="M29" s="27" t="s">
        <v>24</v>
      </c>
      <c r="N29" s="204"/>
      <c r="O29" s="205"/>
      <c r="P29" s="205"/>
      <c r="Q29" s="205"/>
      <c r="R29" s="205"/>
      <c r="S29" s="205"/>
      <c r="T29" s="205"/>
      <c r="U29" s="205"/>
      <c r="V29" s="206"/>
      <c r="W29" s="149" t="str">
        <f>IF(OR(H29="",J29="",L29=""),"必須","")</f>
        <v>必須</v>
      </c>
      <c r="X29" t="str">
        <f>'G-01（申込書）'!H29&amp;"年"&amp;'G-01（申込書）'!J29&amp;"月"&amp;'G-01（申込書）'!L29&amp;"日"</f>
        <v>年月日</v>
      </c>
    </row>
    <row r="30" spans="1:24" ht="15" customHeight="1" x14ac:dyDescent="0.25">
      <c r="A30" s="295" t="s">
        <v>83</v>
      </c>
      <c r="B30" s="296"/>
      <c r="C30" s="296"/>
      <c r="D30" s="296"/>
      <c r="E30" s="296"/>
      <c r="F30" s="60"/>
      <c r="G30" s="61"/>
      <c r="H30" s="78"/>
      <c r="I30" s="62" t="s">
        <v>22</v>
      </c>
      <c r="J30" s="80"/>
      <c r="K30" s="62" t="s">
        <v>23</v>
      </c>
      <c r="L30" s="80"/>
      <c r="M30" s="62" t="s">
        <v>24</v>
      </c>
      <c r="N30" s="260" t="str">
        <f>IF(J30*L30*J29*L29*H28*J28*L28&gt;0,IF(DATE(H30,J30,L30)-DATE(H28,J28,L28)&gt;7,"レンタル期間を超過している可能性があります。確認してください。","　←チェック！　ご利用開始日　"&amp;DATE(H30,J30,L30)-DATE(H29,J29,L29)&amp;"日後　の返却発送は可能ですか？"),"")</f>
        <v/>
      </c>
      <c r="O30" s="202"/>
      <c r="P30" s="202"/>
      <c r="Q30" s="202"/>
      <c r="R30" s="202"/>
      <c r="S30" s="202"/>
      <c r="T30" s="202"/>
      <c r="U30" s="202"/>
      <c r="V30" s="203"/>
      <c r="W30" s="149" t="str">
        <f>IF(OR(H30="",J30="",L30=""),"必須","")</f>
        <v>必須</v>
      </c>
      <c r="X30" t="str">
        <f>'G-01（申込書）'!H30&amp;"年"&amp;'G-01（申込書）'!J30&amp;"月"&amp;'G-01（申込書）'!L30&amp;"日"</f>
        <v>年月日</v>
      </c>
    </row>
    <row r="31" spans="1:24" ht="23.25" customHeight="1" x14ac:dyDescent="0.25">
      <c r="A31" s="300" t="s">
        <v>93</v>
      </c>
      <c r="B31" s="301"/>
      <c r="C31" s="301"/>
      <c r="D31" s="301"/>
      <c r="E31" s="301"/>
      <c r="F31" s="81" t="s">
        <v>98</v>
      </c>
      <c r="G31" s="302" t="s">
        <v>215</v>
      </c>
      <c r="H31" s="303"/>
      <c r="I31" s="303"/>
      <c r="J31" s="303"/>
      <c r="K31" s="303"/>
      <c r="L31" s="303"/>
      <c r="M31" s="303"/>
      <c r="N31" s="303"/>
      <c r="O31" s="303"/>
      <c r="P31" s="303"/>
      <c r="Q31" s="303"/>
      <c r="R31" s="303"/>
      <c r="S31" s="303"/>
      <c r="T31" s="303"/>
      <c r="U31" s="303"/>
      <c r="V31" s="303"/>
      <c r="W31" s="161" t="str">
        <f>IF(OR(F31=""),"必須",IF(OR(F31="発払"),"※機材発送後に別途、送料実費+手数料（500円）の請求書を発行いたします。",""))</f>
        <v/>
      </c>
    </row>
    <row r="32" spans="1:24" ht="15" customHeight="1" x14ac:dyDescent="0.25">
      <c r="A32" s="237" t="s">
        <v>7</v>
      </c>
      <c r="B32" s="238"/>
      <c r="C32" s="238"/>
      <c r="D32" s="238"/>
      <c r="E32" s="239"/>
      <c r="F32" s="36" t="s">
        <v>8</v>
      </c>
      <c r="G32" s="230" t="str">
        <f>IF($L$60=TRUE,G6,"")</f>
        <v/>
      </c>
      <c r="H32" s="231"/>
      <c r="I32" s="231"/>
      <c r="J32" s="231"/>
      <c r="K32" s="231"/>
      <c r="L32" s="231"/>
      <c r="M32" s="231"/>
      <c r="N32" s="231"/>
      <c r="O32" s="231"/>
      <c r="P32" s="231"/>
      <c r="Q32" s="231"/>
      <c r="R32" s="231"/>
      <c r="S32" s="231"/>
      <c r="T32" s="231"/>
      <c r="U32" s="231"/>
      <c r="V32" s="232"/>
      <c r="W32" s="149" t="str">
        <f>IF(OR(G32=""),"必須","")</f>
        <v>必須</v>
      </c>
    </row>
    <row r="33" spans="1:23" ht="15" customHeight="1" x14ac:dyDescent="0.25">
      <c r="A33" s="234"/>
      <c r="B33" s="235"/>
      <c r="C33" s="235"/>
      <c r="D33" s="235"/>
      <c r="E33" s="236"/>
      <c r="F33" s="66" t="s">
        <v>9</v>
      </c>
      <c r="G33" s="230" t="str">
        <f>IF($L$60=TRUE,G7,"")</f>
        <v/>
      </c>
      <c r="H33" s="231"/>
      <c r="I33" s="231"/>
      <c r="J33" s="231"/>
      <c r="K33" s="231"/>
      <c r="L33" s="231"/>
      <c r="M33" s="231"/>
      <c r="N33" s="231"/>
      <c r="O33" s="231"/>
      <c r="P33" s="231"/>
      <c r="Q33" s="231"/>
      <c r="R33" s="231"/>
      <c r="S33" s="231"/>
      <c r="T33" s="231"/>
      <c r="U33" s="231"/>
      <c r="V33" s="232"/>
      <c r="W33" s="149" t="str">
        <f>IF(OR(G33=""),"必須","")</f>
        <v>必須</v>
      </c>
    </row>
    <row r="34" spans="1:23" ht="15" customHeight="1" x14ac:dyDescent="0.25">
      <c r="A34" s="234"/>
      <c r="B34" s="235"/>
      <c r="C34" s="235"/>
      <c r="D34" s="235"/>
      <c r="E34" s="236"/>
      <c r="F34" s="240" t="s">
        <v>1</v>
      </c>
      <c r="G34" s="151" t="s">
        <v>41</v>
      </c>
      <c r="H34" s="159" t="str">
        <f>IF($L$60=TRUE,H8,"")</f>
        <v/>
      </c>
      <c r="I34" s="152" t="s">
        <v>42</v>
      </c>
      <c r="J34" s="214" t="str">
        <f>IF($L$60=TRUE,J8,"")</f>
        <v/>
      </c>
      <c r="K34" s="215"/>
      <c r="L34" s="257"/>
      <c r="M34" s="257"/>
      <c r="N34" s="257"/>
      <c r="O34" s="257"/>
      <c r="P34" s="257"/>
      <c r="Q34" s="257"/>
      <c r="R34" s="257"/>
      <c r="S34" s="257"/>
      <c r="T34" s="257"/>
      <c r="U34" s="257"/>
      <c r="V34" s="258"/>
      <c r="W34" s="149" t="str">
        <f>IF(OR(H34="",J34=""),"必須",IF(LEN(H34)+LEN(J34)=7,"","郵便番号の確認をお願いします！"))</f>
        <v>必須</v>
      </c>
    </row>
    <row r="35" spans="1:23" ht="33" customHeight="1" x14ac:dyDescent="0.25">
      <c r="A35" s="234"/>
      <c r="B35" s="235"/>
      <c r="C35" s="235"/>
      <c r="D35" s="235"/>
      <c r="E35" s="236"/>
      <c r="F35" s="240"/>
      <c r="G35" s="230" t="str">
        <f>IF($L$60=TRUE,G9,"")</f>
        <v/>
      </c>
      <c r="H35" s="231"/>
      <c r="I35" s="231"/>
      <c r="J35" s="231"/>
      <c r="K35" s="231"/>
      <c r="L35" s="231"/>
      <c r="M35" s="231"/>
      <c r="N35" s="231"/>
      <c r="O35" s="231"/>
      <c r="P35" s="231"/>
      <c r="Q35" s="231"/>
      <c r="R35" s="231"/>
      <c r="S35" s="231"/>
      <c r="T35" s="231"/>
      <c r="U35" s="231"/>
      <c r="V35" s="232"/>
      <c r="W35" s="149" t="str">
        <f>IF(OR(G35=""),"必須","")</f>
        <v>必須</v>
      </c>
    </row>
    <row r="36" spans="1:23" ht="19.5" customHeight="1" x14ac:dyDescent="0.25">
      <c r="A36" s="234"/>
      <c r="B36" s="235"/>
      <c r="C36" s="235"/>
      <c r="D36" s="235"/>
      <c r="E36" s="236"/>
      <c r="F36" s="66" t="s">
        <v>10</v>
      </c>
      <c r="G36" s="214"/>
      <c r="H36" s="215"/>
      <c r="I36" s="215"/>
      <c r="J36" s="215"/>
      <c r="K36" s="215"/>
      <c r="L36" s="215"/>
      <c r="M36" s="215"/>
      <c r="N36" s="215"/>
      <c r="O36" s="215"/>
      <c r="P36" s="215"/>
      <c r="Q36" s="215"/>
      <c r="R36" s="215"/>
      <c r="S36" s="215"/>
      <c r="T36" s="215"/>
      <c r="U36" s="215"/>
      <c r="V36" s="243"/>
      <c r="W36" s="149" t="str">
        <f>IF(OR(G36=""),"必須",IF(LEFT(G36,1)="0","","有効な電話番号を記入ください！（市外局番含む）"))</f>
        <v>必須</v>
      </c>
    </row>
    <row r="37" spans="1:23" ht="36" customHeight="1" x14ac:dyDescent="0.25">
      <c r="A37" s="250" t="s">
        <v>70</v>
      </c>
      <c r="B37" s="251"/>
      <c r="C37" s="251"/>
      <c r="D37" s="251"/>
      <c r="E37" s="252"/>
      <c r="F37" s="177" t="s">
        <v>76</v>
      </c>
      <c r="G37" s="178"/>
      <c r="H37" s="178"/>
      <c r="I37" s="178"/>
      <c r="J37" s="178"/>
      <c r="K37" s="233"/>
      <c r="L37" s="233"/>
      <c r="M37" s="233"/>
      <c r="N37" s="255" t="s">
        <v>150</v>
      </c>
      <c r="O37" s="255"/>
      <c r="P37" s="255"/>
      <c r="Q37" s="255"/>
      <c r="R37" s="255"/>
      <c r="S37" s="255"/>
      <c r="T37" s="255"/>
      <c r="U37" s="255"/>
      <c r="V37" s="256"/>
      <c r="W37" s="150" t="str">
        <f>IF(OR(K37=""),"必須","")</f>
        <v>必須</v>
      </c>
    </row>
    <row r="38" spans="1:23" ht="15" customHeight="1" x14ac:dyDescent="0.25">
      <c r="A38" s="234" t="s">
        <v>6</v>
      </c>
      <c r="B38" s="235"/>
      <c r="C38" s="235"/>
      <c r="D38" s="235"/>
      <c r="E38" s="236"/>
      <c r="F38" s="244"/>
      <c r="G38" s="245"/>
      <c r="H38" s="245"/>
      <c r="I38" s="245"/>
      <c r="J38" s="245"/>
      <c r="K38" s="245"/>
      <c r="L38" s="245"/>
      <c r="M38" s="245"/>
      <c r="N38" s="245"/>
      <c r="O38" s="245"/>
      <c r="P38" s="245"/>
      <c r="Q38" s="245"/>
      <c r="R38" s="245"/>
      <c r="S38" s="245"/>
      <c r="T38" s="245"/>
      <c r="U38" s="245"/>
      <c r="V38" s="246"/>
    </row>
    <row r="39" spans="1:23" ht="24.75" customHeight="1" x14ac:dyDescent="0.25">
      <c r="A39" s="234"/>
      <c r="B39" s="235"/>
      <c r="C39" s="235"/>
      <c r="D39" s="235"/>
      <c r="E39" s="236"/>
      <c r="F39" s="247"/>
      <c r="G39" s="248"/>
      <c r="H39" s="248"/>
      <c r="I39" s="248"/>
      <c r="J39" s="248"/>
      <c r="K39" s="248"/>
      <c r="L39" s="248"/>
      <c r="M39" s="248"/>
      <c r="N39" s="248"/>
      <c r="O39" s="248"/>
      <c r="P39" s="248"/>
      <c r="Q39" s="248"/>
      <c r="R39" s="248"/>
      <c r="S39" s="248"/>
      <c r="T39" s="248"/>
      <c r="U39" s="248"/>
      <c r="V39" s="249"/>
    </row>
    <row r="40" spans="1:23" ht="9" customHeight="1" x14ac:dyDescent="0.25">
      <c r="A40" s="31"/>
      <c r="B40" s="31"/>
      <c r="C40" s="31"/>
      <c r="D40" s="31"/>
      <c r="E40" s="31"/>
      <c r="F40" s="67"/>
      <c r="G40" s="67"/>
      <c r="H40" s="67"/>
      <c r="I40" s="67"/>
      <c r="J40" s="67"/>
      <c r="K40" s="67"/>
      <c r="L40" s="67"/>
      <c r="M40" s="67"/>
      <c r="N40" s="67"/>
      <c r="O40" s="1"/>
    </row>
    <row r="41" spans="1:23" ht="15" customHeight="1" x14ac:dyDescent="0.25">
      <c r="A41" s="220" t="s">
        <v>53</v>
      </c>
      <c r="B41" s="221"/>
      <c r="C41" s="221"/>
      <c r="D41" s="221"/>
      <c r="E41" s="222"/>
      <c r="F41" s="241" t="s">
        <v>12</v>
      </c>
      <c r="G41" s="241"/>
      <c r="H41" s="241"/>
      <c r="I41" s="241"/>
      <c r="J41" s="241"/>
      <c r="K41" s="241"/>
      <c r="L41" s="241"/>
      <c r="M41" s="241"/>
      <c r="N41" s="241"/>
      <c r="O41" s="241"/>
      <c r="P41" s="241"/>
      <c r="Q41" s="241"/>
      <c r="R41" s="241"/>
      <c r="S41" s="241"/>
      <c r="T41" s="241"/>
      <c r="U41" s="241"/>
      <c r="V41" s="242"/>
    </row>
    <row r="42" spans="1:23" ht="15" customHeight="1" x14ac:dyDescent="0.25">
      <c r="A42" s="223"/>
      <c r="B42" s="224"/>
      <c r="C42" s="224"/>
      <c r="D42" s="224"/>
      <c r="E42" s="225"/>
      <c r="F42" s="229" t="s">
        <v>13</v>
      </c>
      <c r="G42" s="32" t="s">
        <v>11</v>
      </c>
      <c r="H42" s="156"/>
      <c r="I42" s="33" t="s">
        <v>27</v>
      </c>
      <c r="J42" s="216"/>
      <c r="K42" s="216"/>
      <c r="L42" s="34"/>
      <c r="M42" s="34"/>
      <c r="N42" s="34"/>
      <c r="O42" s="34"/>
      <c r="P42" s="34"/>
      <c r="Q42" s="34"/>
      <c r="R42" s="34"/>
      <c r="S42" s="34"/>
      <c r="T42" s="34"/>
      <c r="U42" s="34"/>
      <c r="V42" s="35"/>
    </row>
    <row r="43" spans="1:23" ht="23.25" customHeight="1" x14ac:dyDescent="0.25">
      <c r="A43" s="223"/>
      <c r="B43" s="224"/>
      <c r="C43" s="224"/>
      <c r="D43" s="224"/>
      <c r="E43" s="225"/>
      <c r="F43" s="229"/>
      <c r="G43" s="209"/>
      <c r="H43" s="210"/>
      <c r="I43" s="210"/>
      <c r="J43" s="210"/>
      <c r="K43" s="210"/>
      <c r="L43" s="210"/>
      <c r="M43" s="210"/>
      <c r="N43" s="210"/>
      <c r="O43" s="210"/>
      <c r="P43" s="210"/>
      <c r="Q43" s="210"/>
      <c r="R43" s="210"/>
      <c r="S43" s="210"/>
      <c r="T43" s="210"/>
      <c r="U43" s="210"/>
      <c r="V43" s="211"/>
    </row>
    <row r="44" spans="1:23" ht="15" customHeight="1" x14ac:dyDescent="0.25">
      <c r="A44" s="226"/>
      <c r="B44" s="227"/>
      <c r="C44" s="227"/>
      <c r="D44" s="227"/>
      <c r="E44" s="228"/>
      <c r="F44" s="68" t="s">
        <v>14</v>
      </c>
      <c r="G44" s="217"/>
      <c r="H44" s="218"/>
      <c r="I44" s="218"/>
      <c r="J44" s="218"/>
      <c r="K44" s="218"/>
      <c r="L44" s="218"/>
      <c r="M44" s="218"/>
      <c r="N44" s="218"/>
      <c r="O44" s="218"/>
      <c r="P44" s="218"/>
      <c r="Q44" s="218"/>
      <c r="R44" s="218"/>
      <c r="S44" s="218"/>
      <c r="T44" s="218"/>
      <c r="U44" s="218"/>
      <c r="V44" s="219"/>
    </row>
    <row r="45" spans="1:23" ht="9" customHeight="1" x14ac:dyDescent="0.25">
      <c r="A45" s="6"/>
      <c r="B45" s="6"/>
      <c r="C45" s="6"/>
      <c r="D45" s="6"/>
      <c r="E45" s="6"/>
      <c r="F45" s="7"/>
      <c r="G45" s="7"/>
      <c r="H45" s="7"/>
      <c r="I45" s="7"/>
      <c r="J45" s="7"/>
      <c r="K45" s="7"/>
      <c r="L45" s="7"/>
      <c r="M45" s="7"/>
      <c r="N45" s="7"/>
      <c r="O45" s="1"/>
    </row>
    <row r="46" spans="1:23" ht="4.5" customHeight="1" x14ac:dyDescent="0.25">
      <c r="A46" s="8"/>
      <c r="B46" s="8"/>
      <c r="C46" s="8"/>
      <c r="D46" s="8"/>
      <c r="E46" s="8"/>
      <c r="F46" s="8"/>
      <c r="G46" s="8"/>
      <c r="H46" s="8"/>
      <c r="I46" s="8"/>
      <c r="J46" s="8"/>
      <c r="K46" s="8"/>
      <c r="L46" s="8"/>
      <c r="M46" s="8"/>
      <c r="N46" s="8"/>
      <c r="O46" s="8"/>
      <c r="P46" s="8"/>
      <c r="Q46" s="8"/>
      <c r="R46" s="8"/>
      <c r="S46" s="8"/>
      <c r="T46" s="8"/>
      <c r="U46" s="8"/>
      <c r="V46" s="8"/>
    </row>
    <row r="47" spans="1:23" ht="15" customHeight="1" x14ac:dyDescent="0.25">
      <c r="A47" s="13" t="s">
        <v>91</v>
      </c>
      <c r="B47" s="14"/>
      <c r="C47" s="15"/>
      <c r="D47" s="15"/>
      <c r="E47" s="15"/>
      <c r="F47" s="15"/>
      <c r="G47" s="15"/>
      <c r="H47" s="15"/>
      <c r="I47" s="1"/>
    </row>
    <row r="48" spans="1:23" ht="15" customHeight="1" x14ac:dyDescent="0.25">
      <c r="A48" s="13" t="s">
        <v>72</v>
      </c>
      <c r="B48" s="14"/>
      <c r="C48" s="15"/>
      <c r="D48" s="15"/>
      <c r="E48" s="15"/>
      <c r="F48" s="15"/>
      <c r="G48" s="15"/>
      <c r="H48" s="15"/>
      <c r="I48" s="1"/>
    </row>
    <row r="49" spans="1:151" ht="12.75" x14ac:dyDescent="0.25">
      <c r="A49" s="8" t="s">
        <v>73</v>
      </c>
      <c r="B49" s="8"/>
      <c r="C49" s="8"/>
      <c r="D49" s="8"/>
      <c r="E49" s="9"/>
      <c r="F49" s="9"/>
      <c r="G49" s="9"/>
      <c r="H49" s="9"/>
      <c r="I49" s="9"/>
      <c r="J49" s="9"/>
      <c r="K49" s="9"/>
      <c r="L49" s="9"/>
      <c r="M49" s="9"/>
      <c r="N49" s="9"/>
      <c r="O49" s="1"/>
    </row>
    <row r="50" spans="1:151" ht="15" customHeight="1" x14ac:dyDescent="0.25">
      <c r="A50" s="8" t="s">
        <v>74</v>
      </c>
      <c r="B50" s="8"/>
      <c r="C50" s="8"/>
      <c r="D50" s="8"/>
      <c r="E50" s="8"/>
      <c r="F50" s="8"/>
      <c r="G50" s="8"/>
      <c r="H50" s="8"/>
      <c r="I50" s="8"/>
      <c r="J50" s="8"/>
      <c r="K50" s="8"/>
      <c r="L50" s="8"/>
      <c r="M50" s="8"/>
      <c r="N50" s="8"/>
      <c r="O50" s="8"/>
      <c r="P50" s="8"/>
      <c r="Q50" s="8"/>
      <c r="R50" s="8"/>
      <c r="S50" s="8"/>
      <c r="T50" s="8"/>
      <c r="U50" s="8"/>
      <c r="V50" s="8"/>
    </row>
    <row r="51" spans="1:151" ht="13.5" customHeight="1" x14ac:dyDescent="0.25">
      <c r="A51" s="8"/>
      <c r="B51" s="212" t="s">
        <v>71</v>
      </c>
      <c r="C51" s="213"/>
      <c r="D51" s="213"/>
      <c r="E51" s="213"/>
      <c r="F51" s="213"/>
      <c r="G51" s="213"/>
      <c r="H51" s="213"/>
      <c r="I51" s="213"/>
      <c r="J51" s="213"/>
      <c r="K51" s="213"/>
      <c r="L51" s="213"/>
      <c r="M51" s="213"/>
      <c r="N51" s="213"/>
      <c r="O51" s="213"/>
      <c r="P51" s="213"/>
      <c r="Q51" s="213"/>
      <c r="R51" s="213"/>
      <c r="S51" s="213"/>
      <c r="T51" s="213"/>
      <c r="U51" s="213"/>
      <c r="V51" s="213"/>
    </row>
    <row r="52" spans="1:151" ht="15" customHeight="1" x14ac:dyDescent="0.25">
      <c r="A52" s="10" t="s">
        <v>75</v>
      </c>
      <c r="B52" s="10"/>
      <c r="C52" s="10"/>
      <c r="D52" s="10"/>
      <c r="E52" s="11"/>
      <c r="F52" s="11"/>
      <c r="G52" s="11"/>
      <c r="H52" s="11"/>
      <c r="I52" s="11"/>
      <c r="J52" s="11"/>
      <c r="K52" s="11"/>
      <c r="L52" s="11"/>
      <c r="M52" s="11"/>
      <c r="N52" s="11"/>
      <c r="O52" s="1"/>
    </row>
    <row r="53" spans="1:151" ht="12.75" x14ac:dyDescent="0.25">
      <c r="A53" s="10"/>
      <c r="B53" s="8"/>
      <c r="C53" s="8"/>
      <c r="D53" s="8"/>
      <c r="E53" s="9"/>
      <c r="F53" s="9"/>
      <c r="G53" s="9"/>
      <c r="H53" s="9"/>
      <c r="I53" s="9"/>
      <c r="J53" s="9"/>
      <c r="K53" s="9"/>
      <c r="L53" s="9"/>
      <c r="M53" s="9"/>
      <c r="N53" s="9"/>
      <c r="O53" s="1"/>
    </row>
    <row r="54" spans="1:151" ht="12.75" x14ac:dyDescent="0.25">
      <c r="A54" s="1"/>
      <c r="B54" s="1"/>
      <c r="C54" s="1"/>
      <c r="D54" s="1"/>
      <c r="E54" s="1"/>
      <c r="F54" s="1"/>
      <c r="G54" s="1"/>
      <c r="H54" s="1"/>
      <c r="I54" s="1"/>
      <c r="J54" s="1"/>
      <c r="K54" s="1"/>
      <c r="L54" s="1"/>
      <c r="M54" s="1"/>
      <c r="N54" s="1"/>
    </row>
    <row r="55" spans="1:151" ht="12.75" x14ac:dyDescent="0.25"/>
    <row r="56" spans="1:151" ht="12.75" hidden="1" x14ac:dyDescent="0.25">
      <c r="B56">
        <v>2017</v>
      </c>
      <c r="C56">
        <v>2018</v>
      </c>
      <c r="D56">
        <v>2019</v>
      </c>
      <c r="E56">
        <v>2020</v>
      </c>
      <c r="F56">
        <v>2021</v>
      </c>
      <c r="G56">
        <v>2022</v>
      </c>
      <c r="H56">
        <v>2023</v>
      </c>
      <c r="I56">
        <v>2024</v>
      </c>
      <c r="J56">
        <v>2025</v>
      </c>
      <c r="K56">
        <v>2026</v>
      </c>
      <c r="L56">
        <v>2027</v>
      </c>
      <c r="M56">
        <v>2028</v>
      </c>
      <c r="N56">
        <v>2029</v>
      </c>
      <c r="O56">
        <v>2030</v>
      </c>
      <c r="P56">
        <v>2031</v>
      </c>
      <c r="Q56">
        <v>2032</v>
      </c>
      <c r="R56">
        <v>2033</v>
      </c>
      <c r="S56">
        <v>2034</v>
      </c>
      <c r="T56">
        <v>2035</v>
      </c>
      <c r="W56" s="168">
        <f ca="1">TODAY()</f>
        <v>45419</v>
      </c>
    </row>
    <row r="57" spans="1:151" ht="12.75" hidden="1" x14ac:dyDescent="0.25">
      <c r="B57">
        <v>1</v>
      </c>
      <c r="C57">
        <v>2</v>
      </c>
      <c r="D57">
        <v>3</v>
      </c>
      <c r="E57">
        <v>4</v>
      </c>
      <c r="F57">
        <v>5</v>
      </c>
      <c r="G57">
        <v>6</v>
      </c>
      <c r="H57">
        <v>7</v>
      </c>
      <c r="I57">
        <v>8</v>
      </c>
      <c r="J57">
        <v>9</v>
      </c>
      <c r="K57">
        <v>10</v>
      </c>
      <c r="L57">
        <v>11</v>
      </c>
      <c r="M57">
        <v>12</v>
      </c>
    </row>
    <row r="58" spans="1:151" ht="14.25" hidden="1" customHeight="1" x14ac:dyDescent="0.25">
      <c r="B58">
        <v>1</v>
      </c>
      <c r="C58">
        <v>2</v>
      </c>
      <c r="D58">
        <v>3</v>
      </c>
      <c r="E58">
        <v>4</v>
      </c>
      <c r="F58">
        <v>5</v>
      </c>
      <c r="G58">
        <v>6</v>
      </c>
      <c r="H58">
        <v>7</v>
      </c>
      <c r="I58">
        <v>8</v>
      </c>
      <c r="J58">
        <v>9</v>
      </c>
      <c r="K58">
        <v>10</v>
      </c>
      <c r="L58">
        <v>11</v>
      </c>
      <c r="M58">
        <v>12</v>
      </c>
      <c r="N58">
        <v>13</v>
      </c>
      <c r="O58">
        <v>14</v>
      </c>
      <c r="P58">
        <v>15</v>
      </c>
      <c r="Q58">
        <v>16</v>
      </c>
      <c r="R58">
        <v>17</v>
      </c>
      <c r="S58">
        <v>18</v>
      </c>
      <c r="T58">
        <v>19</v>
      </c>
      <c r="U58">
        <v>20</v>
      </c>
      <c r="V58">
        <v>21</v>
      </c>
      <c r="W58">
        <v>22</v>
      </c>
      <c r="X58">
        <v>23</v>
      </c>
      <c r="Y58">
        <v>24</v>
      </c>
      <c r="Z58">
        <v>25</v>
      </c>
      <c r="AA58">
        <v>26</v>
      </c>
      <c r="AB58">
        <v>27</v>
      </c>
      <c r="AC58">
        <v>28</v>
      </c>
      <c r="AD58">
        <v>29</v>
      </c>
      <c r="AE58">
        <v>30</v>
      </c>
      <c r="AF58">
        <v>31</v>
      </c>
      <c r="AG58">
        <v>32</v>
      </c>
      <c r="AH58">
        <v>33</v>
      </c>
      <c r="AI58">
        <v>34</v>
      </c>
      <c r="AJ58">
        <v>35</v>
      </c>
      <c r="AK58">
        <v>36</v>
      </c>
      <c r="AL58">
        <v>37</v>
      </c>
      <c r="AM58">
        <v>38</v>
      </c>
      <c r="AN58">
        <v>39</v>
      </c>
      <c r="AO58">
        <v>40</v>
      </c>
      <c r="AP58">
        <v>41</v>
      </c>
      <c r="AQ58">
        <v>42</v>
      </c>
      <c r="AR58">
        <v>43</v>
      </c>
      <c r="AS58">
        <v>44</v>
      </c>
      <c r="AT58">
        <v>45</v>
      </c>
      <c r="AU58">
        <v>46</v>
      </c>
      <c r="AV58">
        <v>47</v>
      </c>
      <c r="AW58">
        <v>48</v>
      </c>
      <c r="AX58">
        <v>49</v>
      </c>
      <c r="AY58">
        <v>50</v>
      </c>
      <c r="AZ58">
        <v>51</v>
      </c>
      <c r="BA58">
        <v>52</v>
      </c>
      <c r="BB58">
        <v>53</v>
      </c>
      <c r="BC58">
        <v>54</v>
      </c>
      <c r="BD58">
        <v>55</v>
      </c>
      <c r="BE58">
        <v>56</v>
      </c>
      <c r="BF58">
        <v>57</v>
      </c>
      <c r="BG58">
        <v>58</v>
      </c>
      <c r="BH58">
        <v>59</v>
      </c>
      <c r="BI58">
        <v>60</v>
      </c>
      <c r="BJ58">
        <v>61</v>
      </c>
      <c r="BK58">
        <v>62</v>
      </c>
      <c r="BL58">
        <v>63</v>
      </c>
      <c r="BM58">
        <v>64</v>
      </c>
      <c r="BN58">
        <v>65</v>
      </c>
      <c r="BO58">
        <v>66</v>
      </c>
      <c r="BP58">
        <v>67</v>
      </c>
      <c r="BQ58">
        <v>68</v>
      </c>
      <c r="BR58">
        <v>69</v>
      </c>
      <c r="BS58">
        <v>70</v>
      </c>
      <c r="BT58">
        <v>71</v>
      </c>
      <c r="BU58">
        <v>72</v>
      </c>
      <c r="BV58">
        <v>73</v>
      </c>
      <c r="BW58">
        <v>74</v>
      </c>
      <c r="BX58">
        <v>75</v>
      </c>
      <c r="BY58">
        <v>76</v>
      </c>
      <c r="BZ58">
        <v>77</v>
      </c>
      <c r="CA58">
        <v>78</v>
      </c>
      <c r="CB58">
        <v>79</v>
      </c>
      <c r="CC58">
        <v>80</v>
      </c>
      <c r="CD58">
        <v>81</v>
      </c>
      <c r="CE58">
        <v>82</v>
      </c>
      <c r="CF58">
        <v>83</v>
      </c>
      <c r="CG58">
        <v>84</v>
      </c>
      <c r="CH58">
        <v>85</v>
      </c>
      <c r="CI58">
        <v>86</v>
      </c>
      <c r="CJ58">
        <v>87</v>
      </c>
      <c r="CK58">
        <v>88</v>
      </c>
      <c r="CL58">
        <v>89</v>
      </c>
      <c r="CM58">
        <v>90</v>
      </c>
      <c r="CN58">
        <v>91</v>
      </c>
      <c r="CO58">
        <v>92</v>
      </c>
      <c r="CP58">
        <v>93</v>
      </c>
      <c r="CQ58">
        <v>94</v>
      </c>
      <c r="CR58">
        <v>95</v>
      </c>
      <c r="CS58">
        <v>96</v>
      </c>
      <c r="CT58">
        <v>97</v>
      </c>
      <c r="CU58">
        <v>98</v>
      </c>
      <c r="CV58">
        <v>99</v>
      </c>
      <c r="CW58">
        <v>100</v>
      </c>
      <c r="CX58">
        <v>101</v>
      </c>
      <c r="CY58">
        <v>102</v>
      </c>
      <c r="CZ58">
        <v>103</v>
      </c>
      <c r="DA58">
        <v>104</v>
      </c>
      <c r="DB58">
        <v>105</v>
      </c>
      <c r="DC58">
        <v>106</v>
      </c>
      <c r="DD58">
        <v>107</v>
      </c>
      <c r="DE58">
        <v>108</v>
      </c>
      <c r="DF58">
        <v>109</v>
      </c>
      <c r="DG58">
        <v>110</v>
      </c>
      <c r="DH58">
        <v>111</v>
      </c>
      <c r="DI58">
        <v>112</v>
      </c>
      <c r="DJ58">
        <v>113</v>
      </c>
      <c r="DK58">
        <v>114</v>
      </c>
      <c r="DL58">
        <v>115</v>
      </c>
      <c r="DM58">
        <v>116</v>
      </c>
      <c r="DN58">
        <v>117</v>
      </c>
      <c r="DO58">
        <v>118</v>
      </c>
      <c r="DP58">
        <v>119</v>
      </c>
      <c r="DQ58">
        <v>120</v>
      </c>
      <c r="DR58">
        <v>121</v>
      </c>
      <c r="DS58">
        <v>122</v>
      </c>
      <c r="DT58">
        <v>123</v>
      </c>
      <c r="DU58">
        <v>124</v>
      </c>
      <c r="DV58">
        <v>125</v>
      </c>
      <c r="DW58">
        <v>126</v>
      </c>
      <c r="DX58">
        <v>127</v>
      </c>
      <c r="DY58">
        <v>128</v>
      </c>
      <c r="DZ58">
        <v>129</v>
      </c>
      <c r="EA58">
        <v>130</v>
      </c>
      <c r="EB58">
        <v>131</v>
      </c>
      <c r="EC58">
        <v>132</v>
      </c>
      <c r="ED58">
        <v>133</v>
      </c>
      <c r="EE58">
        <v>134</v>
      </c>
      <c r="EF58">
        <v>135</v>
      </c>
      <c r="EG58">
        <v>136</v>
      </c>
      <c r="EH58">
        <v>137</v>
      </c>
      <c r="EI58">
        <v>138</v>
      </c>
      <c r="EJ58">
        <v>139</v>
      </c>
      <c r="EK58">
        <v>140</v>
      </c>
      <c r="EL58">
        <v>141</v>
      </c>
      <c r="EM58">
        <v>142</v>
      </c>
      <c r="EN58">
        <v>143</v>
      </c>
      <c r="EO58">
        <v>144</v>
      </c>
      <c r="EP58">
        <v>145</v>
      </c>
      <c r="EQ58">
        <v>146</v>
      </c>
      <c r="ER58">
        <v>147</v>
      </c>
      <c r="ES58">
        <v>148</v>
      </c>
      <c r="ET58">
        <v>149</v>
      </c>
      <c r="EU58">
        <v>150</v>
      </c>
    </row>
    <row r="59" spans="1:151" ht="12.75" hidden="1" x14ac:dyDescent="0.25">
      <c r="B59">
        <v>10</v>
      </c>
      <c r="C59">
        <v>20</v>
      </c>
      <c r="D59">
        <v>30</v>
      </c>
      <c r="E59">
        <v>40</v>
      </c>
      <c r="F59">
        <v>50</v>
      </c>
      <c r="G59">
        <v>60</v>
      </c>
      <c r="H59">
        <v>70</v>
      </c>
      <c r="I59">
        <v>80</v>
      </c>
      <c r="J59">
        <v>90</v>
      </c>
      <c r="K59">
        <v>100</v>
      </c>
    </row>
    <row r="60" spans="1:151" ht="44.25" customHeight="1" x14ac:dyDescent="0.25">
      <c r="B60" t="s">
        <v>98</v>
      </c>
      <c r="C60" t="s">
        <v>99</v>
      </c>
      <c r="D60" t="s">
        <v>100</v>
      </c>
      <c r="H60" t="s">
        <v>148</v>
      </c>
      <c r="I60" t="s">
        <v>149</v>
      </c>
      <c r="L60" s="153" t="b">
        <v>0</v>
      </c>
    </row>
  </sheetData>
  <mergeCells count="88">
    <mergeCell ref="L8:V8"/>
    <mergeCell ref="A6:E12"/>
    <mergeCell ref="G10:V10"/>
    <mergeCell ref="G32:V32"/>
    <mergeCell ref="A30:E30"/>
    <mergeCell ref="A28:E28"/>
    <mergeCell ref="F26:G26"/>
    <mergeCell ref="F27:G27"/>
    <mergeCell ref="F29:G29"/>
    <mergeCell ref="A31:E31"/>
    <mergeCell ref="G31:V31"/>
    <mergeCell ref="A29:E29"/>
    <mergeCell ref="G17:H17"/>
    <mergeCell ref="F12:J12"/>
    <mergeCell ref="A13:E19"/>
    <mergeCell ref="O15:V15"/>
    <mergeCell ref="A1:V1"/>
    <mergeCell ref="A2:V2"/>
    <mergeCell ref="F20:V21"/>
    <mergeCell ref="R4:V4"/>
    <mergeCell ref="G15:H15"/>
    <mergeCell ref="S16:T16"/>
    <mergeCell ref="A3:V3"/>
    <mergeCell ref="A5:F5"/>
    <mergeCell ref="G6:V6"/>
    <mergeCell ref="F8:F9"/>
    <mergeCell ref="G9:V9"/>
    <mergeCell ref="G7:V7"/>
    <mergeCell ref="J8:K8"/>
    <mergeCell ref="G11:V11"/>
    <mergeCell ref="K12:V12"/>
    <mergeCell ref="A20:E21"/>
    <mergeCell ref="A37:E37"/>
    <mergeCell ref="A22:E25"/>
    <mergeCell ref="K24:V24"/>
    <mergeCell ref="K25:V25"/>
    <mergeCell ref="N37:V37"/>
    <mergeCell ref="L34:V34"/>
    <mergeCell ref="F22:J22"/>
    <mergeCell ref="K22:V22"/>
    <mergeCell ref="K23:V23"/>
    <mergeCell ref="G23:J23"/>
    <mergeCell ref="G24:J24"/>
    <mergeCell ref="N30:V30"/>
    <mergeCell ref="N27:V27"/>
    <mergeCell ref="A26:E27"/>
    <mergeCell ref="G43:V43"/>
    <mergeCell ref="B51:V51"/>
    <mergeCell ref="J34:K34"/>
    <mergeCell ref="J42:K42"/>
    <mergeCell ref="G44:V44"/>
    <mergeCell ref="A41:E44"/>
    <mergeCell ref="F42:F43"/>
    <mergeCell ref="G35:V35"/>
    <mergeCell ref="K37:M37"/>
    <mergeCell ref="A38:E39"/>
    <mergeCell ref="A32:E36"/>
    <mergeCell ref="F34:F35"/>
    <mergeCell ref="F41:V41"/>
    <mergeCell ref="G33:V33"/>
    <mergeCell ref="G36:V36"/>
    <mergeCell ref="F38:V39"/>
    <mergeCell ref="K13:L13"/>
    <mergeCell ref="K14:L14"/>
    <mergeCell ref="K15:L15"/>
    <mergeCell ref="S13:T13"/>
    <mergeCell ref="O13:P13"/>
    <mergeCell ref="G13:H13"/>
    <mergeCell ref="F37:J37"/>
    <mergeCell ref="G25:J25"/>
    <mergeCell ref="F23:F25"/>
    <mergeCell ref="N26:V26"/>
    <mergeCell ref="G16:H16"/>
    <mergeCell ref="Q19:V19"/>
    <mergeCell ref="O18:P18"/>
    <mergeCell ref="K19:P19"/>
    <mergeCell ref="K17:L17"/>
    <mergeCell ref="O17:V17"/>
    <mergeCell ref="K16:L16"/>
    <mergeCell ref="O16:P16"/>
    <mergeCell ref="F18:H18"/>
    <mergeCell ref="N28:V28"/>
    <mergeCell ref="N29:V29"/>
    <mergeCell ref="G14:H14"/>
    <mergeCell ref="F14:F15"/>
    <mergeCell ref="S18:T18"/>
    <mergeCell ref="O14:P14"/>
    <mergeCell ref="S14:T14"/>
  </mergeCells>
  <phoneticPr fontId="3"/>
  <conditionalFormatting sqref="A22:J25 A37">
    <cfRule type="expression" dxfId="10" priority="8">
      <formula>$I$18&gt;0</formula>
    </cfRule>
  </conditionalFormatting>
  <conditionalFormatting sqref="F31">
    <cfRule type="expression" dxfId="9" priority="5">
      <formula>$F$31="引取"</formula>
    </cfRule>
    <cfRule type="expression" dxfId="8" priority="6">
      <formula>$F$31="発払"</formula>
    </cfRule>
  </conditionalFormatting>
  <conditionalFormatting sqref="G32:V33 H34 J34:K34 G35:V36">
    <cfRule type="expression" dxfId="7" priority="3">
      <formula>$L$60=TRUE</formula>
    </cfRule>
  </conditionalFormatting>
  <conditionalFormatting sqref="K22:V25 F37:V37">
    <cfRule type="expression" dxfId="6" priority="7">
      <formula>$I$18&gt;0</formula>
    </cfRule>
  </conditionalFormatting>
  <conditionalFormatting sqref="N28:V29">
    <cfRule type="containsText" dxfId="5" priority="9" operator="containsText" text="要修正">
      <formula>NOT(ISERROR(SEARCH("要修正",N28)))</formula>
    </cfRule>
  </conditionalFormatting>
  <conditionalFormatting sqref="N30:V30">
    <cfRule type="containsText" dxfId="4" priority="13" operator="containsText" text="超過">
      <formula>NOT(ISERROR(SEARCH("超過",N30)))</formula>
    </cfRule>
  </conditionalFormatting>
  <conditionalFormatting sqref="W2">
    <cfRule type="expression" dxfId="3" priority="2">
      <formula>$W$2="　　　　OK！"</formula>
    </cfRule>
  </conditionalFormatting>
  <conditionalFormatting sqref="W12">
    <cfRule type="expression" dxfId="2" priority="4">
      <formula>$W$12="保存前に再確認お願いします！"</formula>
    </cfRule>
  </conditionalFormatting>
  <conditionalFormatting sqref="W31">
    <cfRule type="expression" dxfId="1" priority="1">
      <formula>$W$31="※機材発送後に別途、送料実費+手数料（500円）の請求書を発行いたします。"</formula>
    </cfRule>
  </conditionalFormatting>
  <dataValidations count="17">
    <dataValidation imeMode="halfAlpha" allowBlank="1" showInputMessage="1" showErrorMessage="1" sqref="J42 H42 G31 N37 H8 J8 G10:V11" xr:uid="{00000000-0002-0000-0000-000000000000}"/>
    <dataValidation type="list" allowBlank="1" showInputMessage="1" showErrorMessage="1" sqref="H26:H27" xr:uid="{00000000-0002-0000-0000-000001000000}">
      <formula1>$B$56:$L$56</formula1>
    </dataValidation>
    <dataValidation type="list" allowBlank="1" showInputMessage="1" showErrorMessage="1" sqref="J5 J26:J30" xr:uid="{00000000-0002-0000-0000-000002000000}">
      <formula1>$B$57:$M$57</formula1>
    </dataValidation>
    <dataValidation type="list" allowBlank="1" showInputMessage="1" showErrorMessage="1" sqref="U14 I14" xr:uid="{00000000-0002-0000-0000-000003000000}">
      <formula1>$B$58:$F$58</formula1>
    </dataValidation>
    <dataValidation type="list" allowBlank="1" showInputMessage="1" showErrorMessage="1" sqref="Q13" xr:uid="{00000000-0002-0000-0000-000004000000}">
      <formula1>$B$58:$CC$58</formula1>
    </dataValidation>
    <dataValidation type="list" allowBlank="1" showInputMessage="1" showErrorMessage="1" promptTitle="Ｅボートレンタルについて" prompt="有資格インストラクター及び利用規約の同意が必須です。" sqref="I18:I19" xr:uid="{00000000-0002-0000-0000-000005000000}">
      <formula1>$B$58:$K$58</formula1>
    </dataValidation>
    <dataValidation type="list" allowBlank="1" showInputMessage="1" showErrorMessage="1" sqref="M14 U16 Q16 M16 I15:I16" xr:uid="{00000000-0002-0000-0000-000006000000}">
      <formula1>$B$58:$K$58</formula1>
    </dataValidation>
    <dataValidation type="list" allowBlank="1" showInputMessage="1" showErrorMessage="1" sqref="F31" xr:uid="{00000000-0002-0000-0000-000007000000}">
      <formula1>$B$60:$D$60</formula1>
    </dataValidation>
    <dataValidation type="list" allowBlank="1" showInputMessage="1" showErrorMessage="1" sqref="L5 L26:L30" xr:uid="{00000000-0002-0000-0000-000008000000}">
      <formula1>$B$58:$AF$58</formula1>
    </dataValidation>
    <dataValidation type="list" allowBlank="1" showInputMessage="1" showErrorMessage="1" sqref="U13 Q14 I17" xr:uid="{00000000-0002-0000-0000-000009000000}">
      <formula1>$B$58:$AE$58</formula1>
    </dataValidation>
    <dataValidation type="list" allowBlank="1" showInputMessage="1" showErrorMessage="1" sqref="M13" xr:uid="{00000000-0002-0000-0000-00000A000000}">
      <formula1>$B$58:$EU$58</formula1>
    </dataValidation>
    <dataValidation type="list" imeMode="halfAlpha" showInputMessage="1" showErrorMessage="1" sqref="K37:M37" xr:uid="{00000000-0002-0000-0000-00000B000000}">
      <formula1>$G$60:$I$60</formula1>
    </dataValidation>
    <dataValidation type="list" allowBlank="1" showInputMessage="1" showErrorMessage="1" sqref="M15" xr:uid="{00000000-0002-0000-0000-00000C000000}">
      <formula1>$B$58:$AY$58</formula1>
    </dataValidation>
    <dataValidation type="list" allowBlank="1" showInputMessage="1" showErrorMessage="1" sqref="I13" xr:uid="{00000000-0002-0000-0000-00000D000000}">
      <formula1>$B$58:$BI$58</formula1>
    </dataValidation>
    <dataValidation type="list" allowBlank="1" showInputMessage="1" showErrorMessage="1" sqref="M17 U18 Q18" xr:uid="{00000000-0002-0000-0000-00000E000000}">
      <formula1>$B$58:$U$58</formula1>
    </dataValidation>
    <dataValidation type="list" allowBlank="1" showInputMessage="1" showErrorMessage="1" sqref="H28:H30" xr:uid="{00000000-0002-0000-0000-00000F000000}">
      <formula1>$C$56:$L$56</formula1>
    </dataValidation>
    <dataValidation type="list" allowBlank="1" showInputMessage="1" showErrorMessage="1" sqref="H5" xr:uid="{00000000-0002-0000-0000-000010000000}">
      <formula1>$C$56:$U$56</formula1>
    </dataValidation>
  </dataValidations>
  <hyperlinks>
    <hyperlink ref="B51" r:id="rId1" xr:uid="{00000000-0004-0000-0000-000000000000}"/>
  </hyperlinks>
  <pageMargins left="0.33" right="0.22" top="0.44" bottom="0.19" header="0.3" footer="0.27"/>
  <pageSetup paperSize="9" scale="83" orientation="portrait" horizontalDpi="4294967293" r:id="rId2"/>
  <headerFooter alignWithMargins="0"/>
  <ignoredErrors>
    <ignoredError sqref="G33 G35" unlockedFormula="1"/>
  </ignoredErrors>
  <drawing r:id="rId3"/>
  <legacyDrawing r:id="rId4"/>
  <mc:AlternateContent xmlns:mc="http://schemas.openxmlformats.org/markup-compatibility/2006">
    <mc:Choice Requires="x14">
      <controls>
        <mc:AlternateContent xmlns:mc="http://schemas.openxmlformats.org/markup-compatibility/2006">
          <mc:Choice Requires="x14">
            <control shapeId="1027" r:id="rId5" name="Check Box 3">
              <controlPr defaultSize="0" autoFill="0" autoLine="0" autoPict="0">
                <anchor moveWithCells="1">
                  <from>
                    <xdr:col>2</xdr:col>
                    <xdr:colOff>85725</xdr:colOff>
                    <xdr:row>34</xdr:row>
                    <xdr:rowOff>219075</xdr:rowOff>
                  </from>
                  <to>
                    <xdr:col>4</xdr:col>
                    <xdr:colOff>371475</xdr:colOff>
                    <xdr:row>35</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tint="0.79998168889431442"/>
    <pageSetUpPr fitToPage="1"/>
  </sheetPr>
  <dimension ref="B1:AH98"/>
  <sheetViews>
    <sheetView zoomScaleNormal="100" zoomScaleSheetLayoutView="120" workbookViewId="0">
      <selection activeCell="B2" sqref="B2:T5"/>
    </sheetView>
  </sheetViews>
  <sheetFormatPr defaultColWidth="9" defaultRowHeight="12.75" x14ac:dyDescent="0.25"/>
  <cols>
    <col min="1" max="1" width="1.1328125" customWidth="1"/>
    <col min="2" max="2" width="5.265625" customWidth="1"/>
    <col min="3" max="3" width="13" customWidth="1"/>
    <col min="4" max="4" width="17.59765625" customWidth="1"/>
    <col min="5" max="5" width="4.73046875" customWidth="1"/>
    <col min="6" max="6" width="5.59765625" customWidth="1"/>
    <col min="7" max="7" width="4.3984375" customWidth="1"/>
    <col min="8" max="8" width="3.46484375" customWidth="1"/>
    <col min="9" max="9" width="6.73046875" customWidth="1"/>
    <col min="10" max="10" width="2.59765625" customWidth="1"/>
    <col min="11" max="11" width="4.46484375" customWidth="1"/>
    <col min="12" max="13" width="3.3984375" customWidth="1"/>
    <col min="14" max="14" width="5.46484375" customWidth="1"/>
    <col min="15" max="15" width="3.59765625" customWidth="1"/>
    <col min="16" max="16" width="3.73046875" customWidth="1"/>
    <col min="17" max="17" width="5.3984375" customWidth="1"/>
    <col min="18" max="18" width="4.46484375" customWidth="1"/>
    <col min="19" max="19" width="3.59765625" customWidth="1"/>
    <col min="20" max="20" width="2.265625" customWidth="1"/>
    <col min="21" max="21" width="3.1328125" customWidth="1"/>
  </cols>
  <sheetData>
    <row r="1" spans="2:20" ht="8.25" customHeight="1" x14ac:dyDescent="0.25"/>
    <row r="2" spans="2:20" ht="13.5" customHeight="1" x14ac:dyDescent="0.25">
      <c r="B2" s="360" t="s">
        <v>59</v>
      </c>
      <c r="C2" s="360"/>
      <c r="D2" s="360"/>
      <c r="E2" s="360"/>
      <c r="F2" s="360"/>
      <c r="G2" s="360"/>
      <c r="H2" s="360"/>
      <c r="I2" s="360"/>
      <c r="J2" s="360"/>
      <c r="K2" s="360"/>
      <c r="L2" s="360"/>
      <c r="M2" s="360"/>
      <c r="N2" s="360"/>
      <c r="O2" s="360"/>
      <c r="P2" s="360"/>
      <c r="Q2" s="360"/>
      <c r="R2" s="360"/>
      <c r="S2" s="360"/>
      <c r="T2" s="360"/>
    </row>
    <row r="3" spans="2:20" ht="13.5" customHeight="1" x14ac:dyDescent="0.25">
      <c r="B3" s="360"/>
      <c r="C3" s="360"/>
      <c r="D3" s="360"/>
      <c r="E3" s="360"/>
      <c r="F3" s="360"/>
      <c r="G3" s="360"/>
      <c r="H3" s="360"/>
      <c r="I3" s="360"/>
      <c r="J3" s="360"/>
      <c r="K3" s="360"/>
      <c r="L3" s="360"/>
      <c r="M3" s="360"/>
      <c r="N3" s="360"/>
      <c r="O3" s="360"/>
      <c r="P3" s="360"/>
      <c r="Q3" s="360"/>
      <c r="R3" s="360"/>
      <c r="S3" s="360"/>
      <c r="T3" s="360"/>
    </row>
    <row r="4" spans="2:20" x14ac:dyDescent="0.25">
      <c r="B4" s="360"/>
      <c r="C4" s="360"/>
      <c r="D4" s="360"/>
      <c r="E4" s="360"/>
      <c r="F4" s="360"/>
      <c r="G4" s="360"/>
      <c r="H4" s="360"/>
      <c r="I4" s="360"/>
      <c r="J4" s="360"/>
      <c r="K4" s="360"/>
      <c r="L4" s="360"/>
      <c r="M4" s="360"/>
      <c r="N4" s="360"/>
      <c r="O4" s="360"/>
      <c r="P4" s="360"/>
      <c r="Q4" s="360"/>
      <c r="R4" s="360"/>
      <c r="S4" s="360"/>
      <c r="T4" s="360"/>
    </row>
    <row r="5" spans="2:20" ht="13.15" thickBot="1" x14ac:dyDescent="0.3">
      <c r="B5" s="360"/>
      <c r="C5" s="360"/>
      <c r="D5" s="360"/>
      <c r="E5" s="360"/>
      <c r="F5" s="360"/>
      <c r="G5" s="360"/>
      <c r="H5" s="360"/>
      <c r="I5" s="360"/>
      <c r="J5" s="360"/>
      <c r="K5" s="360"/>
      <c r="L5" s="360"/>
      <c r="M5" s="360"/>
      <c r="N5" s="360"/>
      <c r="O5" s="360"/>
      <c r="P5" s="360"/>
      <c r="Q5" s="360"/>
      <c r="R5" s="360"/>
      <c r="S5" s="360"/>
      <c r="T5" s="360"/>
    </row>
    <row r="6" spans="2:20" ht="32.25" customHeight="1" thickBot="1" x14ac:dyDescent="0.3">
      <c r="B6" s="369" t="s">
        <v>277</v>
      </c>
      <c r="C6" s="370"/>
      <c r="D6" s="370"/>
      <c r="E6" s="370"/>
      <c r="F6" s="370"/>
      <c r="G6" s="370"/>
      <c r="H6" s="370"/>
      <c r="I6" s="370"/>
      <c r="J6" s="370"/>
      <c r="K6" s="370"/>
      <c r="L6" s="370"/>
      <c r="M6" s="370"/>
      <c r="N6" s="370"/>
      <c r="O6" s="370"/>
      <c r="P6" s="370"/>
      <c r="Q6" s="370"/>
      <c r="R6" s="370"/>
      <c r="S6" s="370"/>
      <c r="T6" s="371"/>
    </row>
    <row r="7" spans="2:20" ht="6.75" customHeight="1" x14ac:dyDescent="0.25">
      <c r="B7" s="82"/>
      <c r="C7" s="82"/>
      <c r="D7" s="82"/>
      <c r="E7" s="82"/>
      <c r="F7" s="82"/>
      <c r="G7" s="82"/>
      <c r="H7" s="82"/>
      <c r="I7" s="82"/>
      <c r="J7" s="82"/>
      <c r="K7" s="82"/>
      <c r="L7" s="82"/>
      <c r="M7" s="82"/>
      <c r="N7" s="82"/>
      <c r="O7" s="82"/>
      <c r="P7" s="82"/>
      <c r="Q7" s="82"/>
      <c r="R7" s="82"/>
      <c r="S7" s="82"/>
      <c r="T7" s="82"/>
    </row>
    <row r="8" spans="2:20" ht="9" customHeight="1" x14ac:dyDescent="0.25">
      <c r="B8" s="358" t="s">
        <v>281</v>
      </c>
      <c r="C8" s="358"/>
      <c r="D8" s="358"/>
      <c r="E8" s="358"/>
      <c r="F8" s="358"/>
      <c r="G8" s="358"/>
      <c r="H8" s="358"/>
      <c r="I8" s="358"/>
      <c r="J8" s="358"/>
      <c r="K8" s="358"/>
      <c r="L8" s="358"/>
      <c r="M8" s="358"/>
      <c r="N8" s="358"/>
      <c r="O8" s="358"/>
      <c r="P8" s="358"/>
      <c r="Q8" s="358"/>
      <c r="R8" s="358"/>
      <c r="S8" s="358"/>
      <c r="T8" s="358"/>
    </row>
    <row r="9" spans="2:20" ht="28.5" customHeight="1" x14ac:dyDescent="0.25">
      <c r="B9" s="358"/>
      <c r="C9" s="358"/>
      <c r="D9" s="358"/>
      <c r="E9" s="358"/>
      <c r="F9" s="358"/>
      <c r="G9" s="358"/>
      <c r="H9" s="358"/>
      <c r="I9" s="358"/>
      <c r="J9" s="358"/>
      <c r="K9" s="358"/>
      <c r="L9" s="358"/>
      <c r="M9" s="358"/>
      <c r="N9" s="358"/>
      <c r="O9" s="358"/>
      <c r="P9" s="358"/>
      <c r="Q9" s="358"/>
      <c r="R9" s="358"/>
      <c r="S9" s="358"/>
      <c r="T9" s="358"/>
    </row>
    <row r="10" spans="2:20" ht="9" customHeight="1" x14ac:dyDescent="0.25">
      <c r="C10" s="5"/>
      <c r="D10" s="5"/>
      <c r="E10" s="5"/>
      <c r="F10" s="5"/>
      <c r="G10" s="5"/>
      <c r="H10" s="5"/>
      <c r="I10" s="5"/>
      <c r="J10" s="5"/>
      <c r="K10" s="5"/>
      <c r="L10" s="5"/>
      <c r="M10" s="5"/>
      <c r="N10" s="5"/>
      <c r="O10" s="5"/>
      <c r="P10" s="5"/>
    </row>
    <row r="11" spans="2:20" ht="18.75" customHeight="1" x14ac:dyDescent="0.25">
      <c r="B11" s="347" t="s">
        <v>40</v>
      </c>
      <c r="C11" s="359"/>
      <c r="D11" s="83"/>
      <c r="E11" s="122">
        <f>'G-01（申込書）'!H5</f>
        <v>2024</v>
      </c>
      <c r="F11" s="85" t="s">
        <v>22</v>
      </c>
      <c r="G11" s="122"/>
      <c r="H11" s="85" t="s">
        <v>23</v>
      </c>
      <c r="I11" s="122"/>
      <c r="J11" s="123" t="s">
        <v>24</v>
      </c>
      <c r="K11" s="355"/>
      <c r="L11" s="355"/>
      <c r="M11" s="355"/>
      <c r="N11" s="355"/>
      <c r="O11" s="355"/>
      <c r="P11" s="355"/>
      <c r="Q11" s="355"/>
      <c r="R11" s="355"/>
      <c r="S11" s="355"/>
      <c r="T11" s="355"/>
    </row>
    <row r="12" spans="2:20" ht="18.75" customHeight="1" x14ac:dyDescent="0.25">
      <c r="B12" s="347" t="s">
        <v>201</v>
      </c>
      <c r="C12" s="359"/>
      <c r="D12" s="356">
        <f>'G-01（申込書）'!R4</f>
        <v>0</v>
      </c>
      <c r="E12" s="356"/>
      <c r="F12" s="356"/>
      <c r="G12" s="356"/>
      <c r="H12" s="356"/>
      <c r="I12" s="356"/>
      <c r="J12" s="356"/>
      <c r="K12" s="356"/>
      <c r="L12" s="356"/>
      <c r="M12" s="356"/>
      <c r="N12" s="356"/>
      <c r="O12" s="356"/>
      <c r="P12" s="356"/>
      <c r="Q12" s="357"/>
      <c r="R12" s="357"/>
      <c r="S12" s="357"/>
      <c r="T12" s="357"/>
    </row>
    <row r="13" spans="2:20" ht="18.75" customHeight="1" x14ac:dyDescent="0.25">
      <c r="B13" s="347" t="s">
        <v>15</v>
      </c>
      <c r="C13" s="359"/>
      <c r="D13" s="356">
        <f>'G-01（申込書）'!G7</f>
        <v>0</v>
      </c>
      <c r="E13" s="356"/>
      <c r="F13" s="356"/>
      <c r="G13" s="356"/>
      <c r="H13" s="356"/>
      <c r="I13" s="356"/>
      <c r="J13" s="356"/>
      <c r="K13" s="356"/>
      <c r="L13" s="356"/>
      <c r="M13" s="356"/>
      <c r="N13" s="356"/>
      <c r="O13" s="356"/>
      <c r="P13" s="356"/>
      <c r="Q13" s="356"/>
      <c r="R13" s="356"/>
      <c r="S13" s="356"/>
      <c r="T13" s="356"/>
    </row>
    <row r="14" spans="2:20" ht="18.75" customHeight="1" x14ac:dyDescent="0.25">
      <c r="B14" s="347" t="s">
        <v>16</v>
      </c>
      <c r="C14" s="359"/>
      <c r="D14" s="356">
        <f>'G-01（申込書）'!G6</f>
        <v>0</v>
      </c>
      <c r="E14" s="356"/>
      <c r="F14" s="356"/>
      <c r="G14" s="356"/>
      <c r="H14" s="356"/>
      <c r="I14" s="356"/>
      <c r="J14" s="356"/>
      <c r="K14" s="356"/>
      <c r="L14" s="356"/>
      <c r="M14" s="356"/>
      <c r="N14" s="356"/>
      <c r="O14" s="356"/>
      <c r="P14" s="356"/>
      <c r="Q14" s="356"/>
      <c r="R14" s="356"/>
      <c r="S14" s="356"/>
      <c r="T14" s="356"/>
    </row>
    <row r="15" spans="2:20" ht="33" customHeight="1" x14ac:dyDescent="0.25">
      <c r="B15" s="361" t="s">
        <v>154</v>
      </c>
      <c r="C15" s="359"/>
      <c r="D15" s="86" t="s">
        <v>54</v>
      </c>
      <c r="E15" s="362" t="s">
        <v>222</v>
      </c>
      <c r="F15" s="363"/>
      <c r="G15" s="87">
        <f>'G-01（申込書）'!I13</f>
        <v>0</v>
      </c>
      <c r="H15" s="88" t="s">
        <v>17</v>
      </c>
      <c r="I15" s="362" t="s">
        <v>223</v>
      </c>
      <c r="J15" s="363"/>
      <c r="K15" s="89">
        <f>'G-01（申込書）'!M13</f>
        <v>0</v>
      </c>
      <c r="L15" s="90" t="s">
        <v>17</v>
      </c>
      <c r="M15" s="364" t="s">
        <v>205</v>
      </c>
      <c r="N15" s="363"/>
      <c r="O15" s="91">
        <f>'G-01（申込書）'!Q13</f>
        <v>0</v>
      </c>
      <c r="P15" s="92" t="s">
        <v>17</v>
      </c>
      <c r="Q15" s="362" t="s">
        <v>221</v>
      </c>
      <c r="R15" s="363"/>
      <c r="S15" s="87">
        <f>'G-01（申込書）'!U13</f>
        <v>0</v>
      </c>
      <c r="T15" s="88" t="s">
        <v>17</v>
      </c>
    </row>
    <row r="16" spans="2:20" ht="13.5" customHeight="1" x14ac:dyDescent="0.25">
      <c r="B16" s="359"/>
      <c r="C16" s="359"/>
      <c r="D16" s="380" t="s">
        <v>50</v>
      </c>
      <c r="E16" s="362" t="s">
        <v>57</v>
      </c>
      <c r="F16" s="363"/>
      <c r="G16" s="87">
        <f>'G-01（申込書）'!I14</f>
        <v>0</v>
      </c>
      <c r="H16" s="90" t="s">
        <v>47</v>
      </c>
      <c r="I16" s="362" t="s">
        <v>58</v>
      </c>
      <c r="J16" s="363"/>
      <c r="K16" s="89">
        <f>'G-01（申込書）'!M14</f>
        <v>0</v>
      </c>
      <c r="L16" s="90" t="s">
        <v>47</v>
      </c>
      <c r="M16" s="364" t="s">
        <v>235</v>
      </c>
      <c r="N16" s="363"/>
      <c r="O16" s="91">
        <f>'G-01（申込書）'!Q14</f>
        <v>0</v>
      </c>
      <c r="P16" s="92" t="s">
        <v>55</v>
      </c>
      <c r="Q16" s="362" t="s">
        <v>51</v>
      </c>
      <c r="R16" s="363"/>
      <c r="S16" s="87">
        <f>'G-01（申込書）'!U14</f>
        <v>0</v>
      </c>
      <c r="T16" s="90" t="s">
        <v>47</v>
      </c>
    </row>
    <row r="17" spans="2:20" ht="26.25" customHeight="1" x14ac:dyDescent="0.25">
      <c r="B17" s="359"/>
      <c r="C17" s="359"/>
      <c r="D17" s="380"/>
      <c r="E17" s="365" t="s">
        <v>67</v>
      </c>
      <c r="F17" s="363"/>
      <c r="G17" s="87">
        <f>'G-01（申込書）'!I15</f>
        <v>0</v>
      </c>
      <c r="H17" s="90" t="s">
        <v>88</v>
      </c>
      <c r="I17" s="365" t="s">
        <v>68</v>
      </c>
      <c r="J17" s="363"/>
      <c r="K17" s="89">
        <f>'G-01（申込書）'!M15</f>
        <v>0</v>
      </c>
      <c r="L17" s="90" t="s">
        <v>47</v>
      </c>
      <c r="M17" s="366"/>
      <c r="N17" s="367"/>
      <c r="O17" s="367"/>
      <c r="P17" s="367"/>
      <c r="Q17" s="367"/>
      <c r="R17" s="367"/>
      <c r="S17" s="367"/>
      <c r="T17" s="368"/>
    </row>
    <row r="18" spans="2:20" ht="36" x14ac:dyDescent="0.25">
      <c r="B18" s="359"/>
      <c r="C18" s="359"/>
      <c r="D18" s="93" t="s">
        <v>69</v>
      </c>
      <c r="E18" s="362" t="s">
        <v>94</v>
      </c>
      <c r="F18" s="363"/>
      <c r="G18" s="87">
        <f>'G-01（申込書）'!I16</f>
        <v>0</v>
      </c>
      <c r="H18" s="90" t="s">
        <v>17</v>
      </c>
      <c r="I18" s="362" t="s">
        <v>95</v>
      </c>
      <c r="J18" s="363"/>
      <c r="K18" s="89">
        <f>'G-01（申込書）'!M16</f>
        <v>0</v>
      </c>
      <c r="L18" s="90" t="s">
        <v>17</v>
      </c>
      <c r="M18" s="364" t="s">
        <v>96</v>
      </c>
      <c r="N18" s="363"/>
      <c r="O18" s="87">
        <f>'G-01（申込書）'!Q16</f>
        <v>0</v>
      </c>
      <c r="P18" s="92" t="s">
        <v>17</v>
      </c>
      <c r="Q18" s="362" t="s">
        <v>97</v>
      </c>
      <c r="R18" s="363"/>
      <c r="S18" s="87">
        <f>'G-01（申込書）'!U16</f>
        <v>0</v>
      </c>
      <c r="T18" s="90" t="s">
        <v>17</v>
      </c>
    </row>
    <row r="19" spans="2:20" ht="14.25" customHeight="1" x14ac:dyDescent="0.25">
      <c r="B19" s="359"/>
      <c r="C19" s="359"/>
      <c r="D19" s="86" t="s">
        <v>20</v>
      </c>
      <c r="E19" s="362" t="s">
        <v>79</v>
      </c>
      <c r="F19" s="363"/>
      <c r="G19" s="87">
        <f>'G-01（申込書）'!I17</f>
        <v>0</v>
      </c>
      <c r="H19" s="90" t="s">
        <v>21</v>
      </c>
      <c r="I19" s="362" t="s">
        <v>80</v>
      </c>
      <c r="J19" s="363"/>
      <c r="K19" s="89">
        <f>'G-01（申込書）'!M17</f>
        <v>0</v>
      </c>
      <c r="L19" s="90" t="s">
        <v>21</v>
      </c>
      <c r="M19" s="383"/>
      <c r="N19" s="384"/>
      <c r="O19" s="384"/>
      <c r="P19" s="384"/>
      <c r="Q19" s="384"/>
      <c r="R19" s="384"/>
      <c r="S19" s="384"/>
      <c r="T19" s="385"/>
    </row>
    <row r="20" spans="2:20" ht="14.25" customHeight="1" x14ac:dyDescent="0.25">
      <c r="B20" s="359"/>
      <c r="C20" s="359"/>
      <c r="D20" s="94" t="s">
        <v>78</v>
      </c>
      <c r="E20" s="95"/>
      <c r="F20" s="95"/>
      <c r="G20" s="87">
        <f>'G-01（申込書）'!I18</f>
        <v>0</v>
      </c>
      <c r="H20" s="96" t="s">
        <v>38</v>
      </c>
      <c r="I20" s="145" t="s">
        <v>81</v>
      </c>
      <c r="J20" s="97"/>
      <c r="K20" s="97"/>
      <c r="L20" s="98"/>
      <c r="M20" s="386" t="s">
        <v>231</v>
      </c>
      <c r="N20" s="387"/>
      <c r="O20" s="148">
        <f>'G-01（申込書）'!Q18</f>
        <v>0</v>
      </c>
      <c r="P20" s="147" t="s">
        <v>233</v>
      </c>
      <c r="Q20" s="337" t="s">
        <v>232</v>
      </c>
      <c r="R20" s="337"/>
      <c r="S20" s="148">
        <f>'G-01（申込書）'!U18</f>
        <v>0</v>
      </c>
      <c r="T20" s="146" t="s">
        <v>233</v>
      </c>
    </row>
    <row r="21" spans="2:20" ht="21" customHeight="1" x14ac:dyDescent="0.25">
      <c r="B21" s="361" t="s">
        <v>25</v>
      </c>
      <c r="C21" s="361"/>
      <c r="D21" s="351"/>
      <c r="E21" s="349"/>
      <c r="F21" s="349"/>
      <c r="G21" s="349"/>
      <c r="H21" s="349"/>
      <c r="I21" s="349"/>
      <c r="J21" s="349"/>
      <c r="K21" s="349"/>
      <c r="L21" s="349"/>
      <c r="M21" s="349"/>
      <c r="N21" s="349"/>
      <c r="O21" s="349"/>
      <c r="P21" s="349"/>
      <c r="Q21" s="349"/>
      <c r="R21" s="349"/>
      <c r="S21" s="349"/>
      <c r="T21" s="350"/>
    </row>
    <row r="22" spans="2:20" ht="29.25" customHeight="1" x14ac:dyDescent="0.25">
      <c r="B22" s="361"/>
      <c r="C22" s="361"/>
      <c r="D22" s="352"/>
      <c r="E22" s="353"/>
      <c r="F22" s="353"/>
      <c r="G22" s="353"/>
      <c r="H22" s="353"/>
      <c r="I22" s="353"/>
      <c r="J22" s="353"/>
      <c r="K22" s="353"/>
      <c r="L22" s="353"/>
      <c r="M22" s="353"/>
      <c r="N22" s="353"/>
      <c r="O22" s="353"/>
      <c r="P22" s="353"/>
      <c r="Q22" s="353"/>
      <c r="R22" s="353"/>
      <c r="S22" s="353"/>
      <c r="T22" s="354"/>
    </row>
    <row r="23" spans="2:20" ht="16.5" customHeight="1" x14ac:dyDescent="0.25">
      <c r="B23" s="361" t="s">
        <v>153</v>
      </c>
      <c r="C23" s="361"/>
      <c r="D23" s="124" t="s">
        <v>26</v>
      </c>
      <c r="E23" s="377" t="s">
        <v>158</v>
      </c>
      <c r="F23" s="378"/>
      <c r="G23" s="378"/>
      <c r="H23" s="378"/>
      <c r="I23" s="378"/>
      <c r="J23" s="378"/>
      <c r="K23" s="378"/>
      <c r="L23" s="378"/>
      <c r="M23" s="378"/>
      <c r="N23" s="378"/>
      <c r="O23" s="378"/>
      <c r="P23" s="378"/>
      <c r="Q23" s="378"/>
      <c r="R23" s="378"/>
      <c r="S23" s="378"/>
      <c r="T23" s="379"/>
    </row>
    <row r="24" spans="2:20" ht="16.5" customHeight="1" x14ac:dyDescent="0.25">
      <c r="B24" s="361"/>
      <c r="C24" s="361"/>
      <c r="D24" s="125" t="s">
        <v>26</v>
      </c>
      <c r="E24" s="374" t="s">
        <v>237</v>
      </c>
      <c r="F24" s="375"/>
      <c r="G24" s="375"/>
      <c r="H24" s="375"/>
      <c r="I24" s="375"/>
      <c r="J24" s="375"/>
      <c r="K24" s="375"/>
      <c r="L24" s="375"/>
      <c r="M24" s="375"/>
      <c r="N24" s="375"/>
      <c r="O24" s="375"/>
      <c r="P24" s="375"/>
      <c r="Q24" s="375"/>
      <c r="R24" s="375"/>
      <c r="S24" s="375"/>
      <c r="T24" s="376"/>
    </row>
    <row r="25" spans="2:20" ht="16.5" customHeight="1" x14ac:dyDescent="0.25">
      <c r="B25" s="361"/>
      <c r="C25" s="361"/>
      <c r="D25" s="100"/>
      <c r="E25" s="374"/>
      <c r="F25" s="375"/>
      <c r="G25" s="375"/>
      <c r="H25" s="375"/>
      <c r="I25" s="375"/>
      <c r="J25" s="375"/>
      <c r="K25" s="375"/>
      <c r="L25" s="375"/>
      <c r="M25" s="375"/>
      <c r="N25" s="375"/>
      <c r="O25" s="375"/>
      <c r="P25" s="375"/>
      <c r="Q25" s="375"/>
      <c r="R25" s="375"/>
      <c r="S25" s="375"/>
      <c r="T25" s="376"/>
    </row>
    <row r="26" spans="2:20" ht="16.5" customHeight="1" x14ac:dyDescent="0.25">
      <c r="B26" s="361"/>
      <c r="C26" s="361"/>
      <c r="D26" s="100"/>
      <c r="E26" s="377"/>
      <c r="F26" s="378"/>
      <c r="G26" s="378"/>
      <c r="H26" s="378"/>
      <c r="I26" s="378"/>
      <c r="J26" s="378"/>
      <c r="K26" s="378"/>
      <c r="L26" s="378"/>
      <c r="M26" s="378"/>
      <c r="N26" s="378"/>
      <c r="O26" s="378"/>
      <c r="P26" s="378"/>
      <c r="Q26" s="378"/>
      <c r="R26" s="378"/>
      <c r="S26" s="378"/>
      <c r="T26" s="379"/>
    </row>
    <row r="27" spans="2:20" ht="16.5" customHeight="1" x14ac:dyDescent="0.25">
      <c r="B27" s="361"/>
      <c r="C27" s="361"/>
      <c r="D27" s="101"/>
      <c r="E27" s="377"/>
      <c r="F27" s="378"/>
      <c r="G27" s="378"/>
      <c r="H27" s="378"/>
      <c r="I27" s="378"/>
      <c r="J27" s="378"/>
      <c r="K27" s="378"/>
      <c r="L27" s="378"/>
      <c r="M27" s="378"/>
      <c r="N27" s="378"/>
      <c r="O27" s="378"/>
      <c r="P27" s="378"/>
      <c r="Q27" s="378"/>
      <c r="R27" s="378"/>
      <c r="S27" s="378"/>
      <c r="T27" s="379"/>
    </row>
    <row r="28" spans="2:20" ht="16.5" customHeight="1" x14ac:dyDescent="0.25">
      <c r="B28" s="361"/>
      <c r="C28" s="361"/>
      <c r="D28" s="102"/>
      <c r="E28" s="377"/>
      <c r="F28" s="378"/>
      <c r="G28" s="378"/>
      <c r="H28" s="378"/>
      <c r="I28" s="378"/>
      <c r="J28" s="378"/>
      <c r="K28" s="378"/>
      <c r="L28" s="378"/>
      <c r="M28" s="378"/>
      <c r="N28" s="378"/>
      <c r="O28" s="378"/>
      <c r="P28" s="378"/>
      <c r="Q28" s="378"/>
      <c r="R28" s="378"/>
      <c r="S28" s="378"/>
      <c r="T28" s="379"/>
    </row>
    <row r="29" spans="2:20" ht="16.5" customHeight="1" x14ac:dyDescent="0.25">
      <c r="B29" s="361"/>
      <c r="C29" s="361"/>
      <c r="D29" s="99"/>
      <c r="E29" s="377"/>
      <c r="F29" s="378"/>
      <c r="G29" s="378"/>
      <c r="H29" s="378"/>
      <c r="I29" s="378"/>
      <c r="J29" s="378"/>
      <c r="K29" s="378"/>
      <c r="L29" s="378"/>
      <c r="M29" s="378"/>
      <c r="N29" s="378"/>
      <c r="O29" s="378"/>
      <c r="P29" s="378"/>
      <c r="Q29" s="378"/>
      <c r="R29" s="378"/>
      <c r="S29" s="378"/>
      <c r="T29" s="379"/>
    </row>
    <row r="30" spans="2:20" ht="15" customHeight="1" x14ac:dyDescent="0.25">
      <c r="B30" s="372" t="s">
        <v>29</v>
      </c>
      <c r="C30" s="373" t="s">
        <v>46</v>
      </c>
      <c r="D30" s="125" t="s">
        <v>26</v>
      </c>
      <c r="E30" s="342" t="s">
        <v>30</v>
      </c>
      <c r="F30" s="343"/>
      <c r="G30" s="343"/>
      <c r="H30" s="343"/>
      <c r="I30" s="343"/>
      <c r="J30" s="343"/>
      <c r="K30" s="343"/>
      <c r="L30" s="343"/>
      <c r="M30" s="343"/>
      <c r="N30" s="343"/>
      <c r="O30" s="343"/>
      <c r="P30" s="343"/>
      <c r="Q30" s="343"/>
      <c r="R30" s="343"/>
      <c r="S30" s="343"/>
      <c r="T30" s="344"/>
    </row>
    <row r="31" spans="2:20" ht="15" customHeight="1" x14ac:dyDescent="0.25">
      <c r="B31" s="372"/>
      <c r="C31" s="373"/>
      <c r="D31" s="125" t="s">
        <v>26</v>
      </c>
      <c r="E31" s="342" t="s">
        <v>31</v>
      </c>
      <c r="F31" s="343"/>
      <c r="G31" s="343"/>
      <c r="H31" s="343"/>
      <c r="I31" s="343"/>
      <c r="J31" s="343"/>
      <c r="K31" s="343"/>
      <c r="L31" s="343"/>
      <c r="M31" s="343"/>
      <c r="N31" s="343"/>
      <c r="O31" s="343"/>
      <c r="P31" s="343"/>
      <c r="Q31" s="343"/>
      <c r="R31" s="343"/>
      <c r="S31" s="343"/>
      <c r="T31" s="344"/>
    </row>
    <row r="32" spans="2:20" ht="15" customHeight="1" x14ac:dyDescent="0.25">
      <c r="B32" s="372"/>
      <c r="C32" s="373"/>
      <c r="D32" s="125" t="s">
        <v>26</v>
      </c>
      <c r="E32" s="342" t="s">
        <v>32</v>
      </c>
      <c r="F32" s="343"/>
      <c r="G32" s="343"/>
      <c r="H32" s="343"/>
      <c r="I32" s="343"/>
      <c r="J32" s="343"/>
      <c r="K32" s="343"/>
      <c r="L32" s="343"/>
      <c r="M32" s="343"/>
      <c r="N32" s="343"/>
      <c r="O32" s="343"/>
      <c r="P32" s="343"/>
      <c r="Q32" s="343"/>
      <c r="R32" s="343"/>
      <c r="S32" s="343"/>
      <c r="T32" s="344"/>
    </row>
    <row r="33" spans="2:20" ht="15" customHeight="1" x14ac:dyDescent="0.25">
      <c r="B33" s="372"/>
      <c r="C33" s="346" t="s">
        <v>155</v>
      </c>
      <c r="D33" s="125" t="s">
        <v>26</v>
      </c>
      <c r="E33" s="345" t="s">
        <v>48</v>
      </c>
      <c r="F33" s="343"/>
      <c r="G33" s="343"/>
      <c r="H33" s="343"/>
      <c r="I33" s="343"/>
      <c r="J33" s="343"/>
      <c r="K33" s="343"/>
      <c r="L33" s="343"/>
      <c r="M33" s="343"/>
      <c r="N33" s="343"/>
      <c r="O33" s="343"/>
      <c r="P33" s="343"/>
      <c r="Q33" s="343"/>
      <c r="R33" s="343"/>
      <c r="S33" s="343"/>
      <c r="T33" s="344"/>
    </row>
    <row r="34" spans="2:20" ht="15" customHeight="1" x14ac:dyDescent="0.25">
      <c r="B34" s="372"/>
      <c r="C34" s="346"/>
      <c r="D34" s="125" t="s">
        <v>26</v>
      </c>
      <c r="E34" s="345" t="s">
        <v>33</v>
      </c>
      <c r="F34" s="343"/>
      <c r="G34" s="343"/>
      <c r="H34" s="343"/>
      <c r="I34" s="343"/>
      <c r="J34" s="343"/>
      <c r="K34" s="343"/>
      <c r="L34" s="343"/>
      <c r="M34" s="343"/>
      <c r="N34" s="343"/>
      <c r="O34" s="343"/>
      <c r="P34" s="343"/>
      <c r="Q34" s="343"/>
      <c r="R34" s="343"/>
      <c r="S34" s="343"/>
      <c r="T34" s="344"/>
    </row>
    <row r="35" spans="2:20" ht="15" customHeight="1" x14ac:dyDescent="0.25">
      <c r="B35" s="372"/>
      <c r="C35" s="346" t="s">
        <v>156</v>
      </c>
      <c r="D35" s="125" t="s">
        <v>26</v>
      </c>
      <c r="E35" s="345" t="s">
        <v>34</v>
      </c>
      <c r="F35" s="343"/>
      <c r="G35" s="343"/>
      <c r="H35" s="343"/>
      <c r="I35" s="343"/>
      <c r="J35" s="343"/>
      <c r="K35" s="343"/>
      <c r="L35" s="343"/>
      <c r="M35" s="343"/>
      <c r="N35" s="343"/>
      <c r="O35" s="343"/>
      <c r="P35" s="343"/>
      <c r="Q35" s="343"/>
      <c r="R35" s="343"/>
      <c r="S35" s="343"/>
      <c r="T35" s="344"/>
    </row>
    <row r="36" spans="2:20" ht="15" customHeight="1" x14ac:dyDescent="0.25">
      <c r="B36" s="372"/>
      <c r="C36" s="346"/>
      <c r="D36" s="125" t="s">
        <v>26</v>
      </c>
      <c r="E36" s="345" t="s">
        <v>35</v>
      </c>
      <c r="F36" s="343"/>
      <c r="G36" s="343"/>
      <c r="H36" s="343"/>
      <c r="I36" s="343"/>
      <c r="J36" s="343"/>
      <c r="K36" s="343"/>
      <c r="L36" s="343"/>
      <c r="M36" s="343"/>
      <c r="N36" s="343"/>
      <c r="O36" s="343"/>
      <c r="P36" s="343"/>
      <c r="Q36" s="343"/>
      <c r="R36" s="343"/>
      <c r="S36" s="343"/>
      <c r="T36" s="344"/>
    </row>
    <row r="37" spans="2:20" ht="15" customHeight="1" x14ac:dyDescent="0.25">
      <c r="B37" s="372"/>
      <c r="C37" s="346" t="s">
        <v>157</v>
      </c>
      <c r="D37" s="125" t="s">
        <v>26</v>
      </c>
      <c r="E37" s="345" t="s">
        <v>36</v>
      </c>
      <c r="F37" s="381"/>
      <c r="G37" s="381"/>
      <c r="H37" s="381"/>
      <c r="I37" s="381"/>
      <c r="J37" s="381"/>
      <c r="K37" s="381"/>
      <c r="L37" s="381"/>
      <c r="M37" s="381"/>
      <c r="N37" s="381"/>
      <c r="O37" s="381"/>
      <c r="P37" s="381"/>
      <c r="Q37" s="381"/>
      <c r="R37" s="381"/>
      <c r="S37" s="381"/>
      <c r="T37" s="382"/>
    </row>
    <row r="38" spans="2:20" ht="15" customHeight="1" x14ac:dyDescent="0.25">
      <c r="B38" s="372"/>
      <c r="C38" s="346"/>
      <c r="D38" s="126" t="s">
        <v>26</v>
      </c>
      <c r="E38" s="342" t="s">
        <v>37</v>
      </c>
      <c r="F38" s="343"/>
      <c r="G38" s="343"/>
      <c r="H38" s="343"/>
      <c r="I38" s="343"/>
      <c r="J38" s="343"/>
      <c r="K38" s="343"/>
      <c r="L38" s="343"/>
      <c r="M38" s="343"/>
      <c r="N38" s="343"/>
      <c r="O38" s="343"/>
      <c r="P38" s="343"/>
      <c r="Q38" s="343"/>
      <c r="R38" s="343"/>
      <c r="S38" s="343"/>
      <c r="T38" s="344"/>
    </row>
    <row r="39" spans="2:20" ht="15" customHeight="1" x14ac:dyDescent="0.25">
      <c r="B39" s="347" t="s">
        <v>6</v>
      </c>
      <c r="C39" s="347"/>
      <c r="D39" s="348"/>
      <c r="E39" s="349"/>
      <c r="F39" s="349"/>
      <c r="G39" s="349"/>
      <c r="H39" s="349"/>
      <c r="I39" s="349"/>
      <c r="J39" s="349"/>
      <c r="K39" s="349"/>
      <c r="L39" s="349"/>
      <c r="M39" s="349"/>
      <c r="N39" s="349"/>
      <c r="O39" s="349"/>
      <c r="P39" s="349"/>
      <c r="Q39" s="349"/>
      <c r="R39" s="349"/>
      <c r="S39" s="349"/>
      <c r="T39" s="350"/>
    </row>
    <row r="40" spans="2:20" ht="12.75" customHeight="1" x14ac:dyDescent="0.25">
      <c r="B40" s="347"/>
      <c r="C40" s="347"/>
      <c r="D40" s="351"/>
      <c r="E40" s="349"/>
      <c r="F40" s="349"/>
      <c r="G40" s="349"/>
      <c r="H40" s="349"/>
      <c r="I40" s="349"/>
      <c r="J40" s="349"/>
      <c r="K40" s="349"/>
      <c r="L40" s="349"/>
      <c r="M40" s="349"/>
      <c r="N40" s="349"/>
      <c r="O40" s="349"/>
      <c r="P40" s="349"/>
      <c r="Q40" s="349"/>
      <c r="R40" s="349"/>
      <c r="S40" s="349"/>
      <c r="T40" s="350"/>
    </row>
    <row r="41" spans="2:20" ht="8.25" customHeight="1" x14ac:dyDescent="0.25">
      <c r="B41" s="347"/>
      <c r="C41" s="347"/>
      <c r="D41" s="352"/>
      <c r="E41" s="353"/>
      <c r="F41" s="353"/>
      <c r="G41" s="353"/>
      <c r="H41" s="353"/>
      <c r="I41" s="353"/>
      <c r="J41" s="353"/>
      <c r="K41" s="353"/>
      <c r="L41" s="353"/>
      <c r="M41" s="353"/>
      <c r="N41" s="353"/>
      <c r="O41" s="353"/>
      <c r="P41" s="353"/>
      <c r="Q41" s="353"/>
      <c r="R41" s="353"/>
      <c r="S41" s="353"/>
      <c r="T41" s="354"/>
    </row>
    <row r="42" spans="2:20" s="103" customFormat="1" ht="6" customHeight="1" x14ac:dyDescent="0.25">
      <c r="C42" s="335"/>
      <c r="D42" s="335"/>
      <c r="E42" s="335"/>
      <c r="F42" s="335"/>
      <c r="G42" s="104"/>
      <c r="H42" s="104"/>
      <c r="I42" s="104"/>
      <c r="J42" s="104"/>
      <c r="K42" s="104"/>
      <c r="L42" s="104"/>
      <c r="M42" s="104"/>
      <c r="N42" s="104"/>
      <c r="O42" s="104"/>
      <c r="P42" s="104"/>
      <c r="Q42" s="104"/>
      <c r="R42" s="104"/>
      <c r="S42" s="104"/>
    </row>
    <row r="43" spans="2:20" s="103" customFormat="1" ht="14.25" customHeight="1" x14ac:dyDescent="0.25">
      <c r="C43" s="338" t="s">
        <v>159</v>
      </c>
      <c r="D43" s="335"/>
      <c r="E43" s="335"/>
      <c r="F43" s="335"/>
      <c r="G43" s="105"/>
      <c r="H43" s="106"/>
      <c r="I43" s="335" t="s">
        <v>160</v>
      </c>
      <c r="J43" s="318"/>
      <c r="K43" s="318"/>
      <c r="L43" s="318"/>
      <c r="M43" s="318"/>
      <c r="N43" s="318"/>
      <c r="O43" s="318"/>
      <c r="P43" s="318"/>
      <c r="Q43" s="318"/>
      <c r="R43" s="318"/>
      <c r="S43" s="318"/>
    </row>
    <row r="44" spans="2:20" s="103" customFormat="1" ht="6" customHeight="1" x14ac:dyDescent="0.25">
      <c r="C44" s="335"/>
      <c r="D44" s="335"/>
      <c r="E44" s="335"/>
      <c r="F44" s="335"/>
      <c r="G44" s="107"/>
      <c r="H44" s="106"/>
      <c r="I44" s="108"/>
      <c r="J44" s="108"/>
      <c r="K44" s="108"/>
    </row>
    <row r="45" spans="2:20" s="103" customFormat="1" ht="14.25" customHeight="1" x14ac:dyDescent="0.25">
      <c r="C45" s="339"/>
      <c r="D45" s="340"/>
      <c r="E45" s="340"/>
      <c r="F45" s="341"/>
      <c r="G45" s="109"/>
      <c r="H45" s="110"/>
      <c r="I45" s="111"/>
      <c r="J45" s="111"/>
      <c r="K45" s="111"/>
    </row>
    <row r="46" spans="2:20" s="103" customFormat="1" ht="14.25" customHeight="1" x14ac:dyDescent="0.25">
      <c r="C46" s="336" t="s">
        <v>161</v>
      </c>
      <c r="D46" s="323"/>
      <c r="E46" s="323"/>
      <c r="F46" s="323"/>
      <c r="G46" s="105"/>
      <c r="H46" s="112"/>
      <c r="I46" s="317" t="str">
        <f>IF($D$64="■RAC",I70,IF($D$64="▲熊本",I76,IF($D$64="○岩手",I82,IF($D$64="◇北海道",I88,IF($D$64="▽北九州",I94,I64)))))</f>
        <v xml:space="preserve"> 小貝川生き生きクラブ 気付　NPO法人 川に学ぶ体験活動協議会</v>
      </c>
      <c r="J46" s="318"/>
      <c r="K46" s="318"/>
      <c r="L46" s="318"/>
      <c r="M46" s="318"/>
      <c r="N46" s="318"/>
      <c r="O46" s="318"/>
      <c r="P46" s="318"/>
      <c r="Q46" s="318"/>
      <c r="R46" s="318"/>
      <c r="S46" s="318"/>
    </row>
    <row r="47" spans="2:20" s="103" customFormat="1" ht="14.25" customHeight="1" x14ac:dyDescent="0.25">
      <c r="C47" s="336" t="s">
        <v>252</v>
      </c>
      <c r="D47" s="323"/>
      <c r="E47" s="323"/>
      <c r="F47" s="323"/>
      <c r="G47" s="105"/>
      <c r="H47" s="113"/>
      <c r="I47" s="317" t="str">
        <f t="shared" ref="I47:I49" si="0">IF($D$64="■RAC",I71,IF($D$64="▲熊本",I77,IF($D$64="○岩手",I83,IF($D$64="◇北海道",I89,IF($D$64="▽北九州",I95,I65)))))</f>
        <v>〒300-1511 茨城県取手市椚木49</v>
      </c>
      <c r="J47" s="318"/>
      <c r="K47" s="318"/>
      <c r="L47" s="318"/>
      <c r="M47" s="318"/>
      <c r="N47" s="318"/>
      <c r="O47" s="318"/>
      <c r="P47" s="318"/>
      <c r="Q47" s="318"/>
      <c r="R47" s="318"/>
      <c r="S47" s="318"/>
    </row>
    <row r="48" spans="2:20" s="103" customFormat="1" ht="14.25" customHeight="1" x14ac:dyDescent="0.25">
      <c r="C48" s="323" t="s">
        <v>253</v>
      </c>
      <c r="D48" s="323"/>
      <c r="E48" s="323"/>
      <c r="F48" s="323"/>
      <c r="G48" s="105"/>
      <c r="H48" s="113"/>
      <c r="I48" s="317" t="str">
        <f t="shared" si="0"/>
        <v>TEL：0297-71-6520　FAX：0297-71-6522</v>
      </c>
      <c r="J48" s="318"/>
      <c r="K48" s="318"/>
      <c r="L48" s="318"/>
      <c r="M48" s="318"/>
      <c r="N48" s="318"/>
      <c r="O48" s="318"/>
      <c r="P48" s="318"/>
      <c r="Q48" s="318"/>
      <c r="R48" s="318"/>
      <c r="S48" s="318"/>
    </row>
    <row r="49" spans="3:34" s="103" customFormat="1" ht="14.25" customHeight="1" x14ac:dyDescent="0.25">
      <c r="C49" s="323" t="s">
        <v>254</v>
      </c>
      <c r="D49" s="323"/>
      <c r="E49" s="323"/>
      <c r="F49" s="323"/>
      <c r="G49" s="105"/>
      <c r="H49" s="114"/>
      <c r="I49" s="317" t="str">
        <f t="shared" si="0"/>
        <v>火曜 休館日</v>
      </c>
      <c r="J49" s="318"/>
      <c r="K49" s="318"/>
      <c r="L49" s="318"/>
      <c r="M49" s="318"/>
      <c r="N49" s="318"/>
      <c r="O49" s="318"/>
      <c r="P49" s="318"/>
      <c r="Q49" s="318"/>
      <c r="R49" s="318"/>
      <c r="S49" s="318"/>
    </row>
    <row r="50" spans="3:34" s="103" customFormat="1" ht="14.25" customHeight="1" x14ac:dyDescent="0.25">
      <c r="C50" s="323" t="s">
        <v>255</v>
      </c>
      <c r="D50" s="323"/>
      <c r="E50" s="323"/>
      <c r="F50" s="323"/>
      <c r="G50" s="105"/>
      <c r="H50" s="113"/>
      <c r="I50" s="317" t="str">
        <f>IF($D$64="■RAC",I74,IF($D$64="▲熊本",I80,IF($D$64="○岩手",I86,IF($D$64="◇北海道",I92,IF($D$64="▽北九州",I98,I68)))))</f>
        <v>電話受付9：00～17：00</v>
      </c>
      <c r="J50" s="318"/>
      <c r="K50" s="318"/>
      <c r="L50" s="318"/>
      <c r="M50" s="318"/>
      <c r="N50" s="318"/>
      <c r="O50" s="318"/>
      <c r="P50" s="318"/>
      <c r="Q50" s="318"/>
      <c r="R50" s="318"/>
      <c r="S50" s="318"/>
    </row>
    <row r="51" spans="3:34" s="103" customFormat="1" ht="5.25" customHeight="1" x14ac:dyDescent="0.25">
      <c r="C51" s="323"/>
      <c r="D51" s="323"/>
      <c r="E51" s="323"/>
      <c r="F51" s="323"/>
      <c r="G51" s="115"/>
      <c r="H51" s="115"/>
      <c r="I51" s="115"/>
      <c r="J51" s="115"/>
      <c r="K51" s="115"/>
    </row>
    <row r="52" spans="3:34" s="103" customFormat="1" ht="6" hidden="1" customHeight="1" x14ac:dyDescent="0.25">
      <c r="C52" s="335"/>
      <c r="D52" s="335"/>
      <c r="E52" s="335"/>
      <c r="F52" s="335"/>
      <c r="G52" s="335"/>
      <c r="H52" s="335"/>
      <c r="I52" s="335"/>
      <c r="J52" s="335"/>
      <c r="K52" s="335"/>
    </row>
    <row r="53" spans="3:34" s="103" customFormat="1" ht="1.5" customHeight="1" x14ac:dyDescent="0.25">
      <c r="C53" s="116"/>
      <c r="D53" s="116"/>
      <c r="E53" s="116"/>
      <c r="F53" s="116"/>
      <c r="G53" s="116"/>
      <c r="H53" s="116"/>
      <c r="I53" s="116"/>
      <c r="J53" s="116"/>
      <c r="K53" s="116"/>
    </row>
    <row r="54" spans="3:34" s="117" customFormat="1" ht="12" customHeight="1" x14ac:dyDescent="0.3">
      <c r="C54" s="118" t="s">
        <v>280</v>
      </c>
      <c r="D54" s="119"/>
      <c r="E54" s="119"/>
      <c r="F54" s="119"/>
      <c r="G54" s="119"/>
      <c r="H54" s="119"/>
      <c r="I54" s="119"/>
      <c r="J54" s="119"/>
      <c r="K54" s="120"/>
    </row>
    <row r="55" spans="3:34" s="117" customFormat="1" ht="12" customHeight="1" x14ac:dyDescent="0.3">
      <c r="C55" s="118" t="s">
        <v>169</v>
      </c>
      <c r="D55" s="103"/>
      <c r="E55" s="103"/>
      <c r="F55" s="103"/>
      <c r="G55" s="103"/>
      <c r="H55" s="103"/>
      <c r="I55" s="103"/>
      <c r="J55" s="103"/>
      <c r="K55" s="120"/>
    </row>
    <row r="56" spans="3:34" s="117" customFormat="1" ht="12" customHeight="1" x14ac:dyDescent="0.3">
      <c r="C56" s="166" t="s">
        <v>171</v>
      </c>
      <c r="D56" s="103"/>
      <c r="E56" s="103"/>
      <c r="F56" s="103"/>
      <c r="G56" s="103"/>
      <c r="H56" s="103"/>
      <c r="I56" s="103"/>
      <c r="J56" s="103"/>
      <c r="K56" s="120"/>
      <c r="Q56" s="167" t="s">
        <v>286</v>
      </c>
    </row>
    <row r="57" spans="3:34" ht="12" customHeight="1" x14ac:dyDescent="0.25"/>
    <row r="58" spans="3:34" ht="13.5" hidden="1" customHeight="1" x14ac:dyDescent="0.25">
      <c r="D58">
        <v>20</v>
      </c>
      <c r="E58">
        <v>21</v>
      </c>
      <c r="F58">
        <v>22</v>
      </c>
      <c r="G58">
        <v>23</v>
      </c>
      <c r="H58">
        <v>24</v>
      </c>
      <c r="I58">
        <v>25</v>
      </c>
      <c r="J58">
        <v>26</v>
      </c>
      <c r="K58">
        <v>27</v>
      </c>
      <c r="L58">
        <v>28</v>
      </c>
      <c r="M58">
        <v>29</v>
      </c>
      <c r="N58">
        <v>30</v>
      </c>
      <c r="O58">
        <v>31</v>
      </c>
    </row>
    <row r="59" spans="3:34" hidden="1" x14ac:dyDescent="0.25">
      <c r="D59">
        <v>1</v>
      </c>
      <c r="E59">
        <v>2</v>
      </c>
      <c r="F59">
        <v>3</v>
      </c>
      <c r="G59">
        <v>4</v>
      </c>
      <c r="H59">
        <v>5</v>
      </c>
      <c r="I59">
        <v>6</v>
      </c>
      <c r="J59">
        <v>7</v>
      </c>
      <c r="K59">
        <v>8</v>
      </c>
      <c r="L59">
        <v>9</v>
      </c>
      <c r="M59">
        <v>10</v>
      </c>
      <c r="N59">
        <v>11</v>
      </c>
      <c r="O59">
        <v>12</v>
      </c>
    </row>
    <row r="60" spans="3:34" hidden="1" x14ac:dyDescent="0.25">
      <c r="D60">
        <v>1</v>
      </c>
      <c r="E60">
        <v>2</v>
      </c>
      <c r="F60">
        <v>3</v>
      </c>
      <c r="G60">
        <v>4</v>
      </c>
      <c r="H60">
        <v>5</v>
      </c>
      <c r="I60">
        <v>6</v>
      </c>
      <c r="J60">
        <v>7</v>
      </c>
      <c r="K60">
        <v>8</v>
      </c>
      <c r="L60">
        <v>9</v>
      </c>
      <c r="M60">
        <v>10</v>
      </c>
      <c r="N60">
        <v>11</v>
      </c>
      <c r="O60">
        <v>12</v>
      </c>
      <c r="P60">
        <v>13</v>
      </c>
      <c r="Q60">
        <v>14</v>
      </c>
      <c r="R60">
        <v>15</v>
      </c>
      <c r="S60">
        <v>16</v>
      </c>
      <c r="T60">
        <v>17</v>
      </c>
      <c r="U60">
        <v>18</v>
      </c>
      <c r="V60">
        <v>19</v>
      </c>
      <c r="W60">
        <v>20</v>
      </c>
      <c r="X60">
        <v>21</v>
      </c>
      <c r="Y60">
        <v>22</v>
      </c>
      <c r="Z60">
        <v>23</v>
      </c>
      <c r="AA60">
        <v>24</v>
      </c>
      <c r="AB60">
        <v>25</v>
      </c>
      <c r="AC60">
        <v>26</v>
      </c>
      <c r="AD60">
        <v>27</v>
      </c>
      <c r="AE60">
        <v>28</v>
      </c>
      <c r="AF60">
        <v>29</v>
      </c>
      <c r="AG60">
        <v>30</v>
      </c>
      <c r="AH60">
        <v>31</v>
      </c>
    </row>
    <row r="61" spans="3:34" hidden="1" x14ac:dyDescent="0.25">
      <c r="E61">
        <v>2018</v>
      </c>
      <c r="F61">
        <v>2019</v>
      </c>
      <c r="G61">
        <v>2020</v>
      </c>
      <c r="H61">
        <v>2021</v>
      </c>
      <c r="I61">
        <v>2022</v>
      </c>
      <c r="J61">
        <v>2023</v>
      </c>
      <c r="K61">
        <v>2024</v>
      </c>
      <c r="L61">
        <v>2025</v>
      </c>
      <c r="M61">
        <v>2026</v>
      </c>
      <c r="N61">
        <v>2027</v>
      </c>
      <c r="O61">
        <v>2028</v>
      </c>
      <c r="P61">
        <v>2029</v>
      </c>
      <c r="Q61">
        <v>2030</v>
      </c>
      <c r="R61">
        <v>2031</v>
      </c>
      <c r="S61">
        <v>2032</v>
      </c>
      <c r="T61">
        <v>2033</v>
      </c>
      <c r="U61">
        <v>2034</v>
      </c>
      <c r="V61">
        <v>2035</v>
      </c>
    </row>
    <row r="62" spans="3:34" hidden="1" x14ac:dyDescent="0.25"/>
    <row r="63" spans="3:34" ht="13.15" hidden="1" thickBot="1" x14ac:dyDescent="0.3"/>
    <row r="64" spans="3:34" ht="13.15" hidden="1" thickBot="1" x14ac:dyDescent="0.3">
      <c r="D64" s="164">
        <f>'G-05（事務局管理欄）'!A8</f>
        <v>0</v>
      </c>
      <c r="I64" s="319" t="s">
        <v>265</v>
      </c>
      <c r="J64" s="320"/>
      <c r="K64" s="320"/>
      <c r="L64" s="320"/>
      <c r="M64" s="320"/>
      <c r="N64" s="320"/>
      <c r="O64" s="320"/>
      <c r="P64" s="320"/>
      <c r="Q64" s="320"/>
      <c r="R64" s="320"/>
      <c r="S64" s="321"/>
    </row>
    <row r="65" spans="9:19" hidden="1" x14ac:dyDescent="0.25">
      <c r="I65" s="322" t="s">
        <v>163</v>
      </c>
      <c r="J65" s="323"/>
      <c r="K65" s="323"/>
      <c r="L65" s="323"/>
      <c r="M65" s="323"/>
      <c r="N65" s="323"/>
      <c r="O65" s="323"/>
      <c r="P65" s="323"/>
      <c r="Q65" s="323"/>
      <c r="R65" s="323"/>
      <c r="S65" s="324"/>
    </row>
    <row r="66" spans="9:19" hidden="1" x14ac:dyDescent="0.25">
      <c r="I66" s="322" t="s">
        <v>170</v>
      </c>
      <c r="J66" s="318"/>
      <c r="K66" s="318"/>
      <c r="L66" s="318"/>
      <c r="M66" s="318"/>
      <c r="N66" s="318"/>
      <c r="O66" s="318"/>
      <c r="P66" s="318"/>
      <c r="Q66" s="318"/>
      <c r="R66" s="318"/>
      <c r="S66" s="325"/>
    </row>
    <row r="67" spans="9:19" ht="13.5" hidden="1" customHeight="1" x14ac:dyDescent="0.25">
      <c r="I67" s="326" t="s">
        <v>166</v>
      </c>
      <c r="J67" s="318"/>
      <c r="K67" s="318"/>
      <c r="L67" s="318"/>
      <c r="M67" s="318"/>
      <c r="N67" s="318"/>
      <c r="O67" s="318"/>
      <c r="P67" s="318"/>
      <c r="Q67" s="318"/>
      <c r="R67" s="318"/>
      <c r="S67" s="325"/>
    </row>
    <row r="68" spans="9:19" hidden="1" x14ac:dyDescent="0.25">
      <c r="I68" s="314" t="s">
        <v>167</v>
      </c>
      <c r="J68" s="315"/>
      <c r="K68" s="315"/>
      <c r="L68" s="315"/>
      <c r="M68" s="315"/>
      <c r="N68" s="315"/>
      <c r="O68" s="315"/>
      <c r="P68" s="315"/>
      <c r="Q68" s="315"/>
      <c r="R68" s="315"/>
      <c r="S68" s="316"/>
    </row>
    <row r="69" spans="9:19" hidden="1" x14ac:dyDescent="0.25"/>
    <row r="70" spans="9:19" hidden="1" x14ac:dyDescent="0.25">
      <c r="I70" s="330" t="s">
        <v>251</v>
      </c>
      <c r="J70" s="331"/>
      <c r="K70" s="331"/>
      <c r="L70" s="331"/>
      <c r="M70" s="331"/>
      <c r="N70" s="331"/>
      <c r="O70" s="331"/>
      <c r="P70" s="331"/>
      <c r="Q70" s="331"/>
      <c r="R70" s="331"/>
      <c r="S70" s="332"/>
    </row>
    <row r="71" spans="9:19" hidden="1" x14ac:dyDescent="0.25">
      <c r="I71" s="333" t="s">
        <v>283</v>
      </c>
      <c r="J71" s="318"/>
      <c r="K71" s="318"/>
      <c r="L71" s="318"/>
      <c r="M71" s="318"/>
      <c r="N71" s="318"/>
      <c r="O71" s="318"/>
      <c r="P71" s="318"/>
      <c r="Q71" s="318"/>
      <c r="R71" s="318"/>
      <c r="S71" s="325"/>
    </row>
    <row r="72" spans="9:19" hidden="1" x14ac:dyDescent="0.25">
      <c r="I72" s="333" t="s">
        <v>284</v>
      </c>
      <c r="J72" s="318"/>
      <c r="K72" s="318"/>
      <c r="L72" s="318"/>
      <c r="M72" s="318"/>
      <c r="N72" s="318"/>
      <c r="O72" s="318"/>
      <c r="P72" s="318"/>
      <c r="Q72" s="318"/>
      <c r="R72" s="318"/>
      <c r="S72" s="325"/>
    </row>
    <row r="73" spans="9:19" ht="13.5" hidden="1" customHeight="1" x14ac:dyDescent="0.25">
      <c r="I73" s="333" t="s">
        <v>285</v>
      </c>
      <c r="J73" s="318"/>
      <c r="K73" s="318"/>
      <c r="L73" s="318"/>
      <c r="M73" s="318"/>
      <c r="N73" s="318"/>
      <c r="O73" s="318"/>
      <c r="P73" s="318"/>
      <c r="Q73" s="318"/>
      <c r="R73" s="318"/>
      <c r="S73" s="325"/>
    </row>
    <row r="74" spans="9:19" hidden="1" x14ac:dyDescent="0.25">
      <c r="I74" s="334" t="s">
        <v>256</v>
      </c>
      <c r="J74" s="315"/>
      <c r="K74" s="315"/>
      <c r="L74" s="315"/>
      <c r="M74" s="315"/>
      <c r="N74" s="315"/>
      <c r="O74" s="315"/>
      <c r="P74" s="315"/>
      <c r="Q74" s="315"/>
      <c r="R74" s="315"/>
      <c r="S74" s="316"/>
    </row>
    <row r="75" spans="9:19" hidden="1" x14ac:dyDescent="0.25"/>
    <row r="76" spans="9:19" hidden="1" x14ac:dyDescent="0.25">
      <c r="I76" s="319" t="s">
        <v>257</v>
      </c>
      <c r="J76" s="320"/>
      <c r="K76" s="320"/>
      <c r="L76" s="320"/>
      <c r="M76" s="320"/>
      <c r="N76" s="320"/>
      <c r="O76" s="320"/>
      <c r="P76" s="320"/>
      <c r="Q76" s="320"/>
      <c r="R76" s="320"/>
      <c r="S76" s="321"/>
    </row>
    <row r="77" spans="9:19" hidden="1" x14ac:dyDescent="0.25">
      <c r="I77" s="322" t="s">
        <v>258</v>
      </c>
      <c r="J77" s="323"/>
      <c r="K77" s="323"/>
      <c r="L77" s="323"/>
      <c r="M77" s="323"/>
      <c r="N77" s="323"/>
      <c r="O77" s="323"/>
      <c r="P77" s="323"/>
      <c r="Q77" s="323"/>
      <c r="R77" s="323"/>
      <c r="S77" s="324"/>
    </row>
    <row r="78" spans="9:19" hidden="1" x14ac:dyDescent="0.25">
      <c r="I78" s="322" t="s">
        <v>259</v>
      </c>
      <c r="J78" s="318"/>
      <c r="K78" s="318"/>
      <c r="L78" s="318"/>
      <c r="M78" s="318"/>
      <c r="N78" s="318"/>
      <c r="O78" s="318"/>
      <c r="P78" s="318"/>
      <c r="Q78" s="318"/>
      <c r="R78" s="318"/>
      <c r="S78" s="325"/>
    </row>
    <row r="79" spans="9:19" hidden="1" x14ac:dyDescent="0.25">
      <c r="I79" s="326" t="s">
        <v>260</v>
      </c>
      <c r="J79" s="318"/>
      <c r="K79" s="318"/>
      <c r="L79" s="318"/>
      <c r="M79" s="318"/>
      <c r="N79" s="318"/>
      <c r="O79" s="318"/>
      <c r="P79" s="318"/>
      <c r="Q79" s="318"/>
      <c r="R79" s="318"/>
      <c r="S79" s="325"/>
    </row>
    <row r="80" spans="9:19" hidden="1" x14ac:dyDescent="0.25">
      <c r="I80" s="329" t="s">
        <v>264</v>
      </c>
      <c r="J80" s="315"/>
      <c r="K80" s="315"/>
      <c r="L80" s="315"/>
      <c r="M80" s="315"/>
      <c r="N80" s="315"/>
      <c r="O80" s="315"/>
      <c r="P80" s="315"/>
      <c r="Q80" s="315"/>
      <c r="R80" s="315"/>
      <c r="S80" s="316"/>
    </row>
    <row r="81" spans="9:19" hidden="1" x14ac:dyDescent="0.25"/>
    <row r="82" spans="9:19" hidden="1" x14ac:dyDescent="0.25">
      <c r="I82" s="319" t="s">
        <v>266</v>
      </c>
      <c r="J82" s="320"/>
      <c r="K82" s="320"/>
      <c r="L82" s="320"/>
      <c r="M82" s="320"/>
      <c r="N82" s="320"/>
      <c r="O82" s="320"/>
      <c r="P82" s="320"/>
      <c r="Q82" s="320"/>
      <c r="R82" s="320"/>
      <c r="S82" s="321"/>
    </row>
    <row r="83" spans="9:19" hidden="1" x14ac:dyDescent="0.25">
      <c r="I83" s="327" t="s">
        <v>261</v>
      </c>
      <c r="J83" s="323"/>
      <c r="K83" s="323"/>
      <c r="L83" s="323"/>
      <c r="M83" s="323"/>
      <c r="N83" s="323"/>
      <c r="O83" s="323"/>
      <c r="P83" s="323"/>
      <c r="Q83" s="323"/>
      <c r="R83" s="323"/>
      <c r="S83" s="324"/>
    </row>
    <row r="84" spans="9:19" hidden="1" x14ac:dyDescent="0.25">
      <c r="I84" s="322" t="s">
        <v>262</v>
      </c>
      <c r="J84" s="318"/>
      <c r="K84" s="318"/>
      <c r="L84" s="318"/>
      <c r="M84" s="318"/>
      <c r="N84" s="318"/>
      <c r="O84" s="318"/>
      <c r="P84" s="318"/>
      <c r="Q84" s="318"/>
      <c r="R84" s="318"/>
      <c r="S84" s="325"/>
    </row>
    <row r="85" spans="9:19" hidden="1" x14ac:dyDescent="0.25">
      <c r="I85" s="326" t="s">
        <v>263</v>
      </c>
      <c r="J85" s="318"/>
      <c r="K85" s="318"/>
      <c r="L85" s="318"/>
      <c r="M85" s="318"/>
      <c r="N85" s="318"/>
      <c r="O85" s="318"/>
      <c r="P85" s="318"/>
      <c r="Q85" s="318"/>
      <c r="R85" s="318"/>
      <c r="S85" s="325"/>
    </row>
    <row r="86" spans="9:19" hidden="1" x14ac:dyDescent="0.25">
      <c r="I86" s="314" t="s">
        <v>167</v>
      </c>
      <c r="J86" s="315"/>
      <c r="K86" s="315"/>
      <c r="L86" s="315"/>
      <c r="M86" s="315"/>
      <c r="N86" s="315"/>
      <c r="O86" s="315"/>
      <c r="P86" s="315"/>
      <c r="Q86" s="315"/>
      <c r="R86" s="315"/>
      <c r="S86" s="316"/>
    </row>
    <row r="87" spans="9:19" hidden="1" x14ac:dyDescent="0.25"/>
    <row r="88" spans="9:19" hidden="1" x14ac:dyDescent="0.25">
      <c r="I88" s="319" t="s">
        <v>268</v>
      </c>
      <c r="J88" s="320"/>
      <c r="K88" s="320"/>
      <c r="L88" s="320"/>
      <c r="M88" s="320"/>
      <c r="N88" s="320"/>
      <c r="O88" s="320"/>
      <c r="P88" s="320"/>
      <c r="Q88" s="320"/>
      <c r="R88" s="320"/>
      <c r="S88" s="321"/>
    </row>
    <row r="89" spans="9:19" hidden="1" x14ac:dyDescent="0.25">
      <c r="I89" s="327" t="s">
        <v>269</v>
      </c>
      <c r="J89" s="323"/>
      <c r="K89" s="323"/>
      <c r="L89" s="323"/>
      <c r="M89" s="323"/>
      <c r="N89" s="323"/>
      <c r="O89" s="323"/>
      <c r="P89" s="323"/>
      <c r="Q89" s="323"/>
      <c r="R89" s="323"/>
      <c r="S89" s="324"/>
    </row>
    <row r="90" spans="9:19" hidden="1" x14ac:dyDescent="0.25">
      <c r="I90" s="327" t="s">
        <v>271</v>
      </c>
      <c r="J90" s="318"/>
      <c r="K90" s="318"/>
      <c r="L90" s="318"/>
      <c r="M90" s="318"/>
      <c r="N90" s="318"/>
      <c r="O90" s="318"/>
      <c r="P90" s="318"/>
      <c r="Q90" s="318"/>
      <c r="R90" s="318"/>
      <c r="S90" s="325"/>
    </row>
    <row r="91" spans="9:19" hidden="1" x14ac:dyDescent="0.25">
      <c r="I91" s="328" t="s">
        <v>270</v>
      </c>
      <c r="J91" s="318"/>
      <c r="K91" s="318"/>
      <c r="L91" s="318"/>
      <c r="M91" s="318"/>
      <c r="N91" s="318"/>
      <c r="O91" s="318"/>
      <c r="P91" s="318"/>
      <c r="Q91" s="318"/>
      <c r="R91" s="318"/>
      <c r="S91" s="325"/>
    </row>
    <row r="92" spans="9:19" hidden="1" x14ac:dyDescent="0.25">
      <c r="I92" s="314" t="s">
        <v>282</v>
      </c>
      <c r="J92" s="315"/>
      <c r="K92" s="315"/>
      <c r="L92" s="315"/>
      <c r="M92" s="315"/>
      <c r="N92" s="315"/>
      <c r="O92" s="315"/>
      <c r="P92" s="315"/>
      <c r="Q92" s="315"/>
      <c r="R92" s="315"/>
      <c r="S92" s="316"/>
    </row>
    <row r="93" spans="9:19" hidden="1" x14ac:dyDescent="0.25"/>
    <row r="94" spans="9:19" hidden="1" x14ac:dyDescent="0.25">
      <c r="I94" s="319" t="s">
        <v>267</v>
      </c>
      <c r="J94" s="320"/>
      <c r="K94" s="320"/>
      <c r="L94" s="320"/>
      <c r="M94" s="320"/>
      <c r="N94" s="320"/>
      <c r="O94" s="320"/>
      <c r="P94" s="320"/>
      <c r="Q94" s="320"/>
      <c r="R94" s="320"/>
      <c r="S94" s="321"/>
    </row>
    <row r="95" spans="9:19" hidden="1" x14ac:dyDescent="0.25">
      <c r="I95" s="322" t="s">
        <v>272</v>
      </c>
      <c r="J95" s="323"/>
      <c r="K95" s="323"/>
      <c r="L95" s="323"/>
      <c r="M95" s="323"/>
      <c r="N95" s="323"/>
      <c r="O95" s="323"/>
      <c r="P95" s="323"/>
      <c r="Q95" s="323"/>
      <c r="R95" s="323"/>
      <c r="S95" s="324"/>
    </row>
    <row r="96" spans="9:19" hidden="1" x14ac:dyDescent="0.25">
      <c r="I96" s="322" t="s">
        <v>275</v>
      </c>
      <c r="J96" s="318"/>
      <c r="K96" s="318"/>
      <c r="L96" s="318"/>
      <c r="M96" s="318"/>
      <c r="N96" s="318"/>
      <c r="O96" s="318"/>
      <c r="P96" s="318"/>
      <c r="Q96" s="318"/>
      <c r="R96" s="318"/>
      <c r="S96" s="325"/>
    </row>
    <row r="97" spans="9:19" hidden="1" x14ac:dyDescent="0.25">
      <c r="I97" s="326" t="s">
        <v>274</v>
      </c>
      <c r="J97" s="318"/>
      <c r="K97" s="318"/>
      <c r="L97" s="318"/>
      <c r="M97" s="318"/>
      <c r="N97" s="318"/>
      <c r="O97" s="318"/>
      <c r="P97" s="318"/>
      <c r="Q97" s="318"/>
      <c r="R97" s="318"/>
      <c r="S97" s="325"/>
    </row>
    <row r="98" spans="9:19" hidden="1" x14ac:dyDescent="0.25">
      <c r="I98" s="314" t="s">
        <v>273</v>
      </c>
      <c r="J98" s="315"/>
      <c r="K98" s="315"/>
      <c r="L98" s="315"/>
      <c r="M98" s="315"/>
      <c r="N98" s="315"/>
      <c r="O98" s="315"/>
      <c r="P98" s="315"/>
      <c r="Q98" s="315"/>
      <c r="R98" s="315"/>
      <c r="S98" s="316"/>
    </row>
  </sheetData>
  <sheetProtection password="CC71" sheet="1" objects="1" scenarios="1"/>
  <mergeCells count="107">
    <mergeCell ref="B12:C12"/>
    <mergeCell ref="B13:C13"/>
    <mergeCell ref="B14:C14"/>
    <mergeCell ref="B23:C29"/>
    <mergeCell ref="B30:B38"/>
    <mergeCell ref="C30:C32"/>
    <mergeCell ref="B21:C22"/>
    <mergeCell ref="D21:T22"/>
    <mergeCell ref="E25:T25"/>
    <mergeCell ref="E23:T23"/>
    <mergeCell ref="E26:T26"/>
    <mergeCell ref="M18:N18"/>
    <mergeCell ref="D16:D17"/>
    <mergeCell ref="E37:T37"/>
    <mergeCell ref="E38:T38"/>
    <mergeCell ref="E30:T30"/>
    <mergeCell ref="E31:T31"/>
    <mergeCell ref="E24:T24"/>
    <mergeCell ref="E27:T27"/>
    <mergeCell ref="E28:T28"/>
    <mergeCell ref="E29:T29"/>
    <mergeCell ref="I19:J19"/>
    <mergeCell ref="M19:T19"/>
    <mergeCell ref="M20:N20"/>
    <mergeCell ref="K11:T11"/>
    <mergeCell ref="D12:T12"/>
    <mergeCell ref="D13:T13"/>
    <mergeCell ref="D14:T14"/>
    <mergeCell ref="B8:T9"/>
    <mergeCell ref="B11:C11"/>
    <mergeCell ref="B2:T5"/>
    <mergeCell ref="B15:C20"/>
    <mergeCell ref="E15:F15"/>
    <mergeCell ref="I15:J15"/>
    <mergeCell ref="E18:F18"/>
    <mergeCell ref="I18:J18"/>
    <mergeCell ref="E16:F16"/>
    <mergeCell ref="I16:J16"/>
    <mergeCell ref="M16:N16"/>
    <mergeCell ref="Q16:R16"/>
    <mergeCell ref="E17:F17"/>
    <mergeCell ref="I17:J17"/>
    <mergeCell ref="M17:T17"/>
    <mergeCell ref="M15:N15"/>
    <mergeCell ref="Q15:R15"/>
    <mergeCell ref="B6:T6"/>
    <mergeCell ref="Q18:R18"/>
    <mergeCell ref="E19:F19"/>
    <mergeCell ref="Q20:R20"/>
    <mergeCell ref="C43:F43"/>
    <mergeCell ref="C44:F44"/>
    <mergeCell ref="C45:F45"/>
    <mergeCell ref="C46:F46"/>
    <mergeCell ref="C42:F42"/>
    <mergeCell ref="E32:T32"/>
    <mergeCell ref="E33:T33"/>
    <mergeCell ref="E34:T34"/>
    <mergeCell ref="E35:T35"/>
    <mergeCell ref="E36:T36"/>
    <mergeCell ref="C33:C34"/>
    <mergeCell ref="C35:C36"/>
    <mergeCell ref="C37:C38"/>
    <mergeCell ref="B39:C41"/>
    <mergeCell ref="D39:T41"/>
    <mergeCell ref="C51:F51"/>
    <mergeCell ref="C52:F52"/>
    <mergeCell ref="G52:K52"/>
    <mergeCell ref="I46:S46"/>
    <mergeCell ref="I48:S48"/>
    <mergeCell ref="I49:S49"/>
    <mergeCell ref="C48:F48"/>
    <mergeCell ref="C49:F49"/>
    <mergeCell ref="C50:F50"/>
    <mergeCell ref="C47:F47"/>
    <mergeCell ref="I74:S74"/>
    <mergeCell ref="I64:S64"/>
    <mergeCell ref="I66:S66"/>
    <mergeCell ref="I67:S67"/>
    <mergeCell ref="I68:S68"/>
    <mergeCell ref="I65:S65"/>
    <mergeCell ref="I50:S50"/>
    <mergeCell ref="I43:S43"/>
    <mergeCell ref="I71:S71"/>
    <mergeCell ref="I98:S98"/>
    <mergeCell ref="I47:S47"/>
    <mergeCell ref="I94:S94"/>
    <mergeCell ref="I95:S95"/>
    <mergeCell ref="I96:S96"/>
    <mergeCell ref="I97:S97"/>
    <mergeCell ref="I88:S88"/>
    <mergeCell ref="I90:S90"/>
    <mergeCell ref="I91:S91"/>
    <mergeCell ref="I92:S92"/>
    <mergeCell ref="I89:S89"/>
    <mergeCell ref="I82:S82"/>
    <mergeCell ref="I84:S84"/>
    <mergeCell ref="I85:S85"/>
    <mergeCell ref="I86:S86"/>
    <mergeCell ref="I83:S83"/>
    <mergeCell ref="I76:S76"/>
    <mergeCell ref="I78:S78"/>
    <mergeCell ref="I79:S79"/>
    <mergeCell ref="I80:S80"/>
    <mergeCell ref="I77:S77"/>
    <mergeCell ref="I70:S70"/>
    <mergeCell ref="I72:S72"/>
    <mergeCell ref="I73:S73"/>
  </mergeCells>
  <phoneticPr fontId="3"/>
  <dataValidations disablePrompts="1" count="3">
    <dataValidation type="list" allowBlank="1" showInputMessage="1" showErrorMessage="1" sqref="E11" xr:uid="{00000000-0002-0000-0100-000000000000}">
      <formula1>$E$61:$V$61</formula1>
    </dataValidation>
    <dataValidation type="list" allowBlank="1" showInputMessage="1" showErrorMessage="1" sqref="G11" xr:uid="{00000000-0002-0000-0100-000001000000}">
      <formula1>$D$59:$O$59</formula1>
    </dataValidation>
    <dataValidation type="list" allowBlank="1" showInputMessage="1" showErrorMessage="1" sqref="I11" xr:uid="{00000000-0002-0000-0100-000002000000}">
      <formula1>$D$60:$AH$60</formula1>
    </dataValidation>
  </dataValidations>
  <pageMargins left="0.37" right="0.27" top="0.72" bottom="0.48" header="0.38" footer="0.3"/>
  <pageSetup paperSize="9" scale="95" orientation="portrait" horizontalDpi="4294967293"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9" tint="0.79998168889431442"/>
    <pageSetUpPr fitToPage="1"/>
  </sheetPr>
  <dimension ref="A1:AH98"/>
  <sheetViews>
    <sheetView workbookViewId="0">
      <selection activeCell="B5" sqref="B5"/>
    </sheetView>
  </sheetViews>
  <sheetFormatPr defaultColWidth="9" defaultRowHeight="12.75" x14ac:dyDescent="0.25"/>
  <cols>
    <col min="1" max="1" width="1.1328125" customWidth="1"/>
    <col min="2" max="2" width="5.265625" customWidth="1"/>
    <col min="3" max="3" width="13" customWidth="1"/>
    <col min="4" max="4" width="17.59765625" customWidth="1"/>
    <col min="5" max="5" width="4.73046875" customWidth="1"/>
    <col min="6" max="6" width="5.59765625" customWidth="1"/>
    <col min="7" max="7" width="4.3984375" customWidth="1"/>
    <col min="8" max="8" width="3.46484375" customWidth="1"/>
    <col min="9" max="9" width="6.73046875" customWidth="1"/>
    <col min="10" max="10" width="2.59765625" customWidth="1"/>
    <col min="11" max="11" width="4.46484375" customWidth="1"/>
    <col min="12" max="13" width="3.3984375" customWidth="1"/>
    <col min="14" max="14" width="5.46484375" customWidth="1"/>
    <col min="15" max="15" width="3.59765625" customWidth="1"/>
    <col min="16" max="16" width="3.73046875" customWidth="1"/>
    <col min="17" max="17" width="5" customWidth="1"/>
    <col min="18" max="18" width="4.86328125" customWidth="1"/>
    <col min="19" max="19" width="3.59765625" customWidth="1"/>
    <col min="20" max="20" width="2.265625" customWidth="1"/>
  </cols>
  <sheetData>
    <row r="1" spans="1:20" ht="7.5" customHeight="1" x14ac:dyDescent="0.25"/>
    <row r="2" spans="1:20" ht="13.5" customHeight="1" x14ac:dyDescent="0.25">
      <c r="A2" s="360" t="s">
        <v>279</v>
      </c>
      <c r="B2" s="360"/>
      <c r="C2" s="360"/>
      <c r="D2" s="360"/>
      <c r="E2" s="360"/>
      <c r="F2" s="360"/>
      <c r="G2" s="360"/>
      <c r="H2" s="360"/>
      <c r="I2" s="360"/>
      <c r="J2" s="360"/>
      <c r="K2" s="360"/>
      <c r="L2" s="360"/>
      <c r="M2" s="360"/>
      <c r="N2" s="360"/>
      <c r="O2" s="360"/>
      <c r="P2" s="360"/>
      <c r="Q2" s="360"/>
      <c r="R2" s="360"/>
      <c r="S2" s="360"/>
      <c r="T2" s="360"/>
    </row>
    <row r="3" spans="1:20" ht="13.5" customHeight="1" x14ac:dyDescent="0.25">
      <c r="A3" s="360"/>
      <c r="B3" s="360"/>
      <c r="C3" s="360"/>
      <c r="D3" s="360"/>
      <c r="E3" s="360"/>
      <c r="F3" s="360"/>
      <c r="G3" s="360"/>
      <c r="H3" s="360"/>
      <c r="I3" s="360"/>
      <c r="J3" s="360"/>
      <c r="K3" s="360"/>
      <c r="L3" s="360"/>
      <c r="M3" s="360"/>
      <c r="N3" s="360"/>
      <c r="O3" s="360"/>
      <c r="P3" s="360"/>
      <c r="Q3" s="360"/>
      <c r="R3" s="360"/>
      <c r="S3" s="360"/>
      <c r="T3" s="360"/>
    </row>
    <row r="4" spans="1:20" ht="13.5" customHeight="1" x14ac:dyDescent="0.25">
      <c r="A4" s="360"/>
      <c r="B4" s="360"/>
      <c r="C4" s="360"/>
      <c r="D4" s="360"/>
      <c r="E4" s="360"/>
      <c r="F4" s="360"/>
      <c r="G4" s="360"/>
      <c r="H4" s="360"/>
      <c r="I4" s="360"/>
      <c r="J4" s="360"/>
      <c r="K4" s="360"/>
      <c r="L4" s="360"/>
      <c r="M4" s="360"/>
      <c r="N4" s="360"/>
      <c r="O4" s="360"/>
      <c r="P4" s="360"/>
      <c r="Q4" s="360"/>
      <c r="R4" s="360"/>
      <c r="S4" s="360"/>
      <c r="T4" s="360"/>
    </row>
    <row r="5" spans="1:20" ht="14.25" customHeight="1" thickBot="1" x14ac:dyDescent="0.3">
      <c r="B5" s="165"/>
      <c r="C5" s="165"/>
      <c r="D5" s="165"/>
      <c r="E5" s="165"/>
      <c r="F5" s="165"/>
      <c r="G5" s="165"/>
      <c r="H5" s="165"/>
      <c r="I5" s="165"/>
      <c r="J5" s="165"/>
      <c r="K5" s="165"/>
      <c r="L5" s="390" t="str">
        <f>"返却発送日 ： "</f>
        <v xml:space="preserve">返却発送日 ： </v>
      </c>
      <c r="M5" s="390"/>
      <c r="N5" s="390"/>
      <c r="O5" s="390"/>
      <c r="P5" s="389" t="e">
        <f>DATE('G-01（申込書）'!H30,'G-01（申込書）'!J30,'G-01（申込書）'!L30)</f>
        <v>#NUM!</v>
      </c>
      <c r="Q5" s="389"/>
      <c r="R5" s="389"/>
      <c r="S5" s="389"/>
      <c r="T5" s="389"/>
    </row>
    <row r="6" spans="1:20" ht="34.5" customHeight="1" thickBot="1" x14ac:dyDescent="0.3">
      <c r="B6" s="369" t="s">
        <v>278</v>
      </c>
      <c r="C6" s="370"/>
      <c r="D6" s="370"/>
      <c r="E6" s="370"/>
      <c r="F6" s="370"/>
      <c r="G6" s="370"/>
      <c r="H6" s="370"/>
      <c r="I6" s="370"/>
      <c r="J6" s="370"/>
      <c r="K6" s="370"/>
      <c r="L6" s="370"/>
      <c r="M6" s="370"/>
      <c r="N6" s="370"/>
      <c r="O6" s="370"/>
      <c r="P6" s="370"/>
      <c r="Q6" s="370"/>
      <c r="R6" s="370"/>
      <c r="S6" s="370"/>
      <c r="T6" s="371"/>
    </row>
    <row r="7" spans="1:20" ht="6.75" customHeight="1" x14ac:dyDescent="0.25">
      <c r="B7" s="82"/>
      <c r="C7" s="82"/>
      <c r="D7" s="82"/>
      <c r="E7" s="82"/>
      <c r="F7" s="82"/>
      <c r="G7" s="82"/>
      <c r="H7" s="82"/>
      <c r="I7" s="82"/>
      <c r="J7" s="82"/>
      <c r="K7" s="82"/>
      <c r="L7" s="82"/>
      <c r="M7" s="82"/>
      <c r="N7" s="82"/>
      <c r="O7" s="82"/>
      <c r="P7" s="82"/>
      <c r="Q7" s="82"/>
      <c r="R7" s="82"/>
      <c r="S7" s="82"/>
      <c r="T7" s="82"/>
    </row>
    <row r="8" spans="1:20" x14ac:dyDescent="0.25">
      <c r="B8" s="439" t="s">
        <v>176</v>
      </c>
      <c r="C8" s="358"/>
      <c r="D8" s="358"/>
      <c r="E8" s="358"/>
      <c r="F8" s="358"/>
      <c r="G8" s="358"/>
      <c r="H8" s="358"/>
      <c r="I8" s="358"/>
      <c r="J8" s="358"/>
      <c r="K8" s="358"/>
      <c r="L8" s="358"/>
      <c r="M8" s="358"/>
      <c r="N8" s="358"/>
      <c r="O8" s="358"/>
      <c r="P8" s="358"/>
      <c r="Q8" s="358"/>
      <c r="R8" s="358"/>
      <c r="S8" s="358"/>
      <c r="T8" s="440"/>
    </row>
    <row r="9" spans="1:20" ht="13.15" thickBot="1" x14ac:dyDescent="0.3">
      <c r="B9" s="441"/>
      <c r="C9" s="442"/>
      <c r="D9" s="442"/>
      <c r="E9" s="442"/>
      <c r="F9" s="442"/>
      <c r="G9" s="442"/>
      <c r="H9" s="442"/>
      <c r="I9" s="442"/>
      <c r="J9" s="442"/>
      <c r="K9" s="442"/>
      <c r="L9" s="442"/>
      <c r="M9" s="442"/>
      <c r="N9" s="442"/>
      <c r="O9" s="442"/>
      <c r="P9" s="442"/>
      <c r="Q9" s="442"/>
      <c r="R9" s="442"/>
      <c r="S9" s="442"/>
      <c r="T9" s="443"/>
    </row>
    <row r="10" spans="1:20" ht="13.15" thickTop="1" x14ac:dyDescent="0.25">
      <c r="C10" s="5"/>
      <c r="D10" s="5"/>
      <c r="E10" s="5"/>
      <c r="F10" s="5"/>
      <c r="G10" s="5"/>
      <c r="H10" s="5"/>
      <c r="I10" s="5"/>
      <c r="J10" s="5"/>
      <c r="K10" s="5"/>
      <c r="L10" s="5"/>
      <c r="M10" s="5"/>
      <c r="N10" s="5"/>
      <c r="O10" s="5"/>
      <c r="P10" s="5"/>
    </row>
    <row r="11" spans="1:20" x14ac:dyDescent="0.25">
      <c r="B11" s="437" t="s">
        <v>40</v>
      </c>
      <c r="C11" s="438"/>
      <c r="D11" s="83"/>
      <c r="E11" s="84">
        <f>'G-01（申込書）'!H5</f>
        <v>2024</v>
      </c>
      <c r="F11" s="85" t="s">
        <v>22</v>
      </c>
      <c r="G11" s="84"/>
      <c r="H11" s="85" t="s">
        <v>23</v>
      </c>
      <c r="I11" s="84"/>
      <c r="J11" s="85" t="s">
        <v>24</v>
      </c>
      <c r="K11" s="435"/>
      <c r="L11" s="337"/>
      <c r="M11" s="337"/>
      <c r="N11" s="337"/>
      <c r="O11" s="337"/>
      <c r="P11" s="337"/>
      <c r="Q11" s="337"/>
      <c r="R11" s="337"/>
      <c r="S11" s="337"/>
      <c r="T11" s="436"/>
    </row>
    <row r="12" spans="1:20" x14ac:dyDescent="0.25">
      <c r="B12" s="437" t="s">
        <v>201</v>
      </c>
      <c r="C12" s="438"/>
      <c r="D12" s="444">
        <f>'G-01（申込書）'!R4</f>
        <v>0</v>
      </c>
      <c r="E12" s="445"/>
      <c r="F12" s="445"/>
      <c r="G12" s="445"/>
      <c r="H12" s="445"/>
      <c r="I12" s="445"/>
      <c r="J12" s="445"/>
      <c r="K12" s="445"/>
      <c r="L12" s="445"/>
      <c r="M12" s="445"/>
      <c r="N12" s="445"/>
      <c r="O12" s="445"/>
      <c r="P12" s="445"/>
      <c r="Q12" s="445"/>
      <c r="R12" s="445"/>
      <c r="S12" s="445"/>
      <c r="T12" s="446"/>
    </row>
    <row r="13" spans="1:20" x14ac:dyDescent="0.25">
      <c r="B13" s="437" t="s">
        <v>15</v>
      </c>
      <c r="C13" s="438"/>
      <c r="D13" s="444">
        <f>'G-01（申込書）'!G7</f>
        <v>0</v>
      </c>
      <c r="E13" s="445"/>
      <c r="F13" s="445"/>
      <c r="G13" s="445"/>
      <c r="H13" s="445"/>
      <c r="I13" s="445"/>
      <c r="J13" s="445"/>
      <c r="K13" s="445"/>
      <c r="L13" s="445"/>
      <c r="M13" s="445"/>
      <c r="N13" s="445"/>
      <c r="O13" s="445"/>
      <c r="P13" s="445"/>
      <c r="Q13" s="445"/>
      <c r="R13" s="445"/>
      <c r="S13" s="445"/>
      <c r="T13" s="446"/>
    </row>
    <row r="14" spans="1:20" x14ac:dyDescent="0.25">
      <c r="B14" s="437" t="s">
        <v>16</v>
      </c>
      <c r="C14" s="438"/>
      <c r="D14" s="444">
        <f>'G-01（申込書）'!G6</f>
        <v>0</v>
      </c>
      <c r="E14" s="445"/>
      <c r="F14" s="445"/>
      <c r="G14" s="445"/>
      <c r="H14" s="445"/>
      <c r="I14" s="445"/>
      <c r="J14" s="445"/>
      <c r="K14" s="445"/>
      <c r="L14" s="445"/>
      <c r="M14" s="445"/>
      <c r="N14" s="445"/>
      <c r="O14" s="445"/>
      <c r="P14" s="445"/>
      <c r="Q14" s="445"/>
      <c r="R14" s="445"/>
      <c r="S14" s="445"/>
      <c r="T14" s="446"/>
    </row>
    <row r="15" spans="1:20" ht="26.25" customHeight="1" x14ac:dyDescent="0.25">
      <c r="B15" s="410" t="s">
        <v>177</v>
      </c>
      <c r="C15" s="411"/>
      <c r="D15" s="86" t="s">
        <v>178</v>
      </c>
      <c r="E15" s="430" t="s">
        <v>227</v>
      </c>
      <c r="F15" s="364"/>
      <c r="G15" s="87">
        <f>'G-01（申込書）'!I13</f>
        <v>0</v>
      </c>
      <c r="H15" s="88" t="s">
        <v>179</v>
      </c>
      <c r="I15" s="430" t="s">
        <v>226</v>
      </c>
      <c r="J15" s="364"/>
      <c r="K15" s="89">
        <f>'G-01（申込書）'!M13</f>
        <v>0</v>
      </c>
      <c r="L15" s="90" t="s">
        <v>179</v>
      </c>
      <c r="M15" s="430" t="s">
        <v>225</v>
      </c>
      <c r="N15" s="364"/>
      <c r="O15" s="91">
        <f>'G-01（申込書）'!Q13</f>
        <v>0</v>
      </c>
      <c r="P15" s="92" t="s">
        <v>179</v>
      </c>
      <c r="Q15" s="430" t="s">
        <v>224</v>
      </c>
      <c r="R15" s="364"/>
      <c r="S15" s="87">
        <f>'G-01（申込書）'!U13</f>
        <v>0</v>
      </c>
      <c r="T15" s="88" t="s">
        <v>179</v>
      </c>
    </row>
    <row r="16" spans="1:20" ht="14.25" customHeight="1" x14ac:dyDescent="0.25">
      <c r="B16" s="414"/>
      <c r="C16" s="415"/>
      <c r="D16" s="431" t="s">
        <v>180</v>
      </c>
      <c r="E16" s="430" t="s">
        <v>181</v>
      </c>
      <c r="F16" s="364"/>
      <c r="G16" s="87">
        <f>'G-01（申込書）'!I14</f>
        <v>0</v>
      </c>
      <c r="H16" s="90" t="s">
        <v>182</v>
      </c>
      <c r="I16" s="430" t="s">
        <v>183</v>
      </c>
      <c r="J16" s="364"/>
      <c r="K16" s="89">
        <f>'G-01（申込書）'!M14</f>
        <v>0</v>
      </c>
      <c r="L16" s="90" t="s">
        <v>182</v>
      </c>
      <c r="M16" s="430" t="s">
        <v>184</v>
      </c>
      <c r="N16" s="364"/>
      <c r="O16" s="91">
        <f>'G-01（申込書）'!Q14</f>
        <v>0</v>
      </c>
      <c r="P16" s="92" t="s">
        <v>182</v>
      </c>
      <c r="Q16" s="430" t="s">
        <v>185</v>
      </c>
      <c r="R16" s="364"/>
      <c r="S16" s="91">
        <f>'G-01（申込書）'!U14</f>
        <v>0</v>
      </c>
      <c r="T16" s="90" t="s">
        <v>182</v>
      </c>
    </row>
    <row r="17" spans="2:20" ht="22.5" customHeight="1" x14ac:dyDescent="0.25">
      <c r="B17" s="414"/>
      <c r="C17" s="415"/>
      <c r="D17" s="432"/>
      <c r="E17" s="433" t="s">
        <v>186</v>
      </c>
      <c r="F17" s="434"/>
      <c r="G17" s="89">
        <f>'G-01（申込書）'!I15</f>
        <v>0</v>
      </c>
      <c r="H17" s="90" t="s">
        <v>182</v>
      </c>
      <c r="I17" s="433" t="s">
        <v>187</v>
      </c>
      <c r="J17" s="434"/>
      <c r="K17" s="91">
        <f>'G-01（申込書）'!M15</f>
        <v>0</v>
      </c>
      <c r="L17" s="90" t="s">
        <v>182</v>
      </c>
      <c r="M17" s="366"/>
      <c r="N17" s="367"/>
      <c r="O17" s="367"/>
      <c r="P17" s="367"/>
      <c r="Q17" s="367"/>
      <c r="R17" s="367"/>
      <c r="S17" s="367"/>
      <c r="T17" s="368"/>
    </row>
    <row r="18" spans="2:20" ht="36" x14ac:dyDescent="0.25">
      <c r="B18" s="414"/>
      <c r="C18" s="415"/>
      <c r="D18" s="93" t="s">
        <v>188</v>
      </c>
      <c r="E18" s="430" t="s">
        <v>189</v>
      </c>
      <c r="F18" s="364"/>
      <c r="G18" s="87">
        <f>'G-01（申込書）'!I16</f>
        <v>0</v>
      </c>
      <c r="H18" s="90" t="s">
        <v>179</v>
      </c>
      <c r="I18" s="430" t="s">
        <v>190</v>
      </c>
      <c r="J18" s="364"/>
      <c r="K18" s="87">
        <f>'G-01（申込書）'!M16</f>
        <v>0</v>
      </c>
      <c r="L18" s="90" t="s">
        <v>179</v>
      </c>
      <c r="M18" s="430" t="s">
        <v>191</v>
      </c>
      <c r="N18" s="364"/>
      <c r="O18" s="87">
        <f>'G-01（申込書）'!Q16</f>
        <v>0</v>
      </c>
      <c r="P18" s="92" t="s">
        <v>179</v>
      </c>
      <c r="Q18" s="430" t="s">
        <v>192</v>
      </c>
      <c r="R18" s="364"/>
      <c r="S18" s="87">
        <f>'G-01（申込書）'!U16</f>
        <v>0</v>
      </c>
      <c r="T18" s="90" t="s">
        <v>179</v>
      </c>
    </row>
    <row r="19" spans="2:20" ht="14.25" customHeight="1" x14ac:dyDescent="0.25">
      <c r="B19" s="414"/>
      <c r="C19" s="415"/>
      <c r="D19" s="86" t="s">
        <v>193</v>
      </c>
      <c r="E19" s="430" t="s">
        <v>194</v>
      </c>
      <c r="F19" s="364"/>
      <c r="G19" s="87">
        <f>'G-01（申込書）'!I17</f>
        <v>0</v>
      </c>
      <c r="H19" s="90" t="s">
        <v>195</v>
      </c>
      <c r="I19" s="430" t="s">
        <v>196</v>
      </c>
      <c r="J19" s="364"/>
      <c r="K19" s="89">
        <f>'G-01（申込書）'!M17</f>
        <v>0</v>
      </c>
      <c r="L19" s="90" t="s">
        <v>195</v>
      </c>
      <c r="M19" s="435"/>
      <c r="N19" s="337"/>
      <c r="O19" s="337"/>
      <c r="P19" s="337"/>
      <c r="Q19" s="337"/>
      <c r="R19" s="337"/>
      <c r="S19" s="337"/>
      <c r="T19" s="436"/>
    </row>
    <row r="20" spans="2:20" x14ac:dyDescent="0.25">
      <c r="B20" s="412"/>
      <c r="C20" s="413"/>
      <c r="D20" s="94" t="s">
        <v>197</v>
      </c>
      <c r="E20" s="95"/>
      <c r="F20" s="95"/>
      <c r="G20" s="87">
        <f>'G-01（申込書）'!I18</f>
        <v>0</v>
      </c>
      <c r="H20" s="96" t="s">
        <v>198</v>
      </c>
      <c r="I20" s="145" t="s">
        <v>234</v>
      </c>
      <c r="J20" s="97"/>
      <c r="K20" s="97"/>
      <c r="L20" s="98"/>
      <c r="M20" s="386" t="s">
        <v>231</v>
      </c>
      <c r="N20" s="387"/>
      <c r="O20" s="148">
        <f>'G-01（申込書）'!Q18</f>
        <v>0</v>
      </c>
      <c r="P20" s="147" t="s">
        <v>233</v>
      </c>
      <c r="Q20" s="337" t="s">
        <v>232</v>
      </c>
      <c r="R20" s="337"/>
      <c r="S20" s="148">
        <f>'G-01（申込書）'!U18</f>
        <v>0</v>
      </c>
      <c r="T20" s="146" t="s">
        <v>233</v>
      </c>
    </row>
    <row r="21" spans="2:20" x14ac:dyDescent="0.25">
      <c r="B21" s="410" t="s">
        <v>25</v>
      </c>
      <c r="C21" s="411"/>
      <c r="D21" s="399"/>
      <c r="E21" s="400"/>
      <c r="F21" s="400"/>
      <c r="G21" s="400"/>
      <c r="H21" s="400"/>
      <c r="I21" s="400"/>
      <c r="J21" s="400"/>
      <c r="K21" s="400"/>
      <c r="L21" s="400"/>
      <c r="M21" s="400"/>
      <c r="N21" s="400"/>
      <c r="O21" s="400"/>
      <c r="P21" s="400"/>
      <c r="Q21" s="400"/>
      <c r="R21" s="400"/>
      <c r="S21" s="400"/>
      <c r="T21" s="401"/>
    </row>
    <row r="22" spans="2:20" x14ac:dyDescent="0.25">
      <c r="B22" s="412"/>
      <c r="C22" s="413"/>
      <c r="D22" s="405"/>
      <c r="E22" s="406"/>
      <c r="F22" s="406"/>
      <c r="G22" s="406"/>
      <c r="H22" s="406"/>
      <c r="I22" s="406"/>
      <c r="J22" s="406"/>
      <c r="K22" s="406"/>
      <c r="L22" s="406"/>
      <c r="M22" s="406"/>
      <c r="N22" s="406"/>
      <c r="O22" s="406"/>
      <c r="P22" s="406"/>
      <c r="Q22" s="406"/>
      <c r="R22" s="406"/>
      <c r="S22" s="406"/>
      <c r="T22" s="407"/>
    </row>
    <row r="23" spans="2:20" x14ac:dyDescent="0.25">
      <c r="B23" s="410" t="s">
        <v>236</v>
      </c>
      <c r="C23" s="411"/>
      <c r="D23" s="99" t="s">
        <v>26</v>
      </c>
      <c r="E23" s="416" t="s">
        <v>172</v>
      </c>
      <c r="F23" s="417"/>
      <c r="G23" s="417"/>
      <c r="H23" s="417"/>
      <c r="I23" s="417"/>
      <c r="J23" s="417"/>
      <c r="K23" s="417"/>
      <c r="L23" s="417"/>
      <c r="M23" s="417"/>
      <c r="N23" s="417"/>
      <c r="O23" s="417"/>
      <c r="P23" s="417"/>
      <c r="Q23" s="417"/>
      <c r="R23" s="417"/>
      <c r="S23" s="417"/>
      <c r="T23" s="418"/>
    </row>
    <row r="24" spans="2:20" x14ac:dyDescent="0.25">
      <c r="B24" s="414"/>
      <c r="C24" s="415"/>
      <c r="D24" s="100" t="s">
        <v>26</v>
      </c>
      <c r="E24" s="127" t="s">
        <v>199</v>
      </c>
      <c r="F24" s="128"/>
      <c r="G24" s="128"/>
      <c r="H24" s="128"/>
      <c r="I24" s="128"/>
      <c r="J24" s="128"/>
      <c r="K24" s="128"/>
      <c r="L24" s="128"/>
      <c r="M24" s="128"/>
      <c r="N24" s="128"/>
      <c r="O24" s="128"/>
      <c r="P24" s="128"/>
      <c r="Q24" s="128"/>
      <c r="R24" s="128"/>
      <c r="S24" s="128"/>
      <c r="T24" s="129"/>
    </row>
    <row r="25" spans="2:20" x14ac:dyDescent="0.25">
      <c r="B25" s="414"/>
      <c r="C25" s="415"/>
      <c r="D25" s="100" t="s">
        <v>26</v>
      </c>
      <c r="E25" s="127" t="s">
        <v>173</v>
      </c>
      <c r="F25" s="128"/>
      <c r="G25" s="128"/>
      <c r="H25" s="128"/>
      <c r="I25" s="128"/>
      <c r="J25" s="128"/>
      <c r="K25" s="128"/>
      <c r="L25" s="128"/>
      <c r="M25" s="128"/>
      <c r="N25" s="128"/>
      <c r="O25" s="128"/>
      <c r="P25" s="128"/>
      <c r="Q25" s="128"/>
      <c r="R25" s="128"/>
      <c r="S25" s="128"/>
      <c r="T25" s="129"/>
    </row>
    <row r="26" spans="2:20" x14ac:dyDescent="0.25">
      <c r="B26" s="414"/>
      <c r="C26" s="415"/>
      <c r="D26" s="99" t="s">
        <v>26</v>
      </c>
      <c r="E26" s="127" t="s">
        <v>174</v>
      </c>
      <c r="F26" s="128"/>
      <c r="G26" s="128"/>
      <c r="H26" s="128"/>
      <c r="I26" s="128"/>
      <c r="J26" s="128"/>
      <c r="K26" s="128"/>
      <c r="L26" s="128"/>
      <c r="M26" s="128"/>
      <c r="N26" s="128"/>
      <c r="O26" s="128"/>
      <c r="P26" s="128"/>
      <c r="Q26" s="128"/>
      <c r="R26" s="128"/>
      <c r="S26" s="128"/>
      <c r="T26" s="129"/>
    </row>
    <row r="27" spans="2:20" x14ac:dyDescent="0.25">
      <c r="B27" s="414"/>
      <c r="C27" s="415"/>
      <c r="D27" s="100" t="s">
        <v>26</v>
      </c>
      <c r="E27" s="127" t="s">
        <v>238</v>
      </c>
      <c r="F27" s="128"/>
      <c r="G27" s="128"/>
      <c r="H27" s="128"/>
      <c r="I27" s="128"/>
      <c r="J27" s="128"/>
      <c r="K27" s="128"/>
      <c r="L27" s="128"/>
      <c r="M27" s="128"/>
      <c r="N27" s="128"/>
      <c r="O27" s="128"/>
      <c r="P27" s="128"/>
      <c r="Q27" s="128"/>
      <c r="R27" s="128"/>
      <c r="S27" s="128"/>
      <c r="T27" s="129"/>
    </row>
    <row r="28" spans="2:20" x14ac:dyDescent="0.25">
      <c r="B28" s="414"/>
      <c r="C28" s="415"/>
      <c r="D28" s="155"/>
      <c r="E28" s="127"/>
      <c r="F28" s="128"/>
      <c r="G28" s="128"/>
      <c r="H28" s="128"/>
      <c r="I28" s="128"/>
      <c r="J28" s="128"/>
      <c r="K28" s="128"/>
      <c r="L28" s="128"/>
      <c r="M28" s="128"/>
      <c r="N28" s="128"/>
      <c r="O28" s="128"/>
      <c r="P28" s="128"/>
      <c r="Q28" s="128"/>
      <c r="R28" s="128"/>
      <c r="S28" s="128"/>
      <c r="T28" s="129"/>
    </row>
    <row r="29" spans="2:20" x14ac:dyDescent="0.25">
      <c r="B29" s="414"/>
      <c r="C29" s="415"/>
      <c r="D29" s="99" t="s">
        <v>26</v>
      </c>
      <c r="E29" s="377" t="s">
        <v>200</v>
      </c>
      <c r="F29" s="419"/>
      <c r="G29" s="419"/>
      <c r="H29" s="419"/>
      <c r="I29" s="419"/>
      <c r="J29" s="419"/>
      <c r="K29" s="419"/>
      <c r="L29" s="419"/>
      <c r="M29" s="419"/>
      <c r="N29" s="419"/>
      <c r="O29" s="419"/>
      <c r="P29" s="419"/>
      <c r="Q29" s="419"/>
      <c r="R29" s="419"/>
      <c r="S29" s="419"/>
      <c r="T29" s="420"/>
    </row>
    <row r="30" spans="2:20" x14ac:dyDescent="0.25">
      <c r="B30" s="412"/>
      <c r="C30" s="413"/>
      <c r="D30" s="99"/>
      <c r="E30" s="377"/>
      <c r="F30" s="419"/>
      <c r="G30" s="419"/>
      <c r="H30" s="419"/>
      <c r="I30" s="419"/>
      <c r="J30" s="419"/>
      <c r="K30" s="419"/>
      <c r="L30" s="419"/>
      <c r="M30" s="419"/>
      <c r="N30" s="419"/>
      <c r="O30" s="419"/>
      <c r="P30" s="419"/>
      <c r="Q30" s="419"/>
      <c r="R30" s="419"/>
      <c r="S30" s="419"/>
      <c r="T30" s="420"/>
    </row>
    <row r="31" spans="2:20" x14ac:dyDescent="0.25">
      <c r="B31" s="424" t="s">
        <v>29</v>
      </c>
      <c r="C31" s="427" t="s">
        <v>46</v>
      </c>
      <c r="D31" s="100" t="s">
        <v>26</v>
      </c>
      <c r="E31" s="342" t="s">
        <v>30</v>
      </c>
      <c r="F31" s="343"/>
      <c r="G31" s="343"/>
      <c r="H31" s="343"/>
      <c r="I31" s="343"/>
      <c r="J31" s="343"/>
      <c r="K31" s="343"/>
      <c r="L31" s="343"/>
      <c r="M31" s="343"/>
      <c r="N31" s="343"/>
      <c r="O31" s="343"/>
      <c r="P31" s="343"/>
      <c r="Q31" s="343"/>
      <c r="R31" s="343"/>
      <c r="S31" s="343"/>
      <c r="T31" s="344"/>
    </row>
    <row r="32" spans="2:20" x14ac:dyDescent="0.25">
      <c r="B32" s="425"/>
      <c r="C32" s="428"/>
      <c r="D32" s="100" t="s">
        <v>26</v>
      </c>
      <c r="E32" s="342" t="s">
        <v>31</v>
      </c>
      <c r="F32" s="343"/>
      <c r="G32" s="343"/>
      <c r="H32" s="343"/>
      <c r="I32" s="343"/>
      <c r="J32" s="343"/>
      <c r="K32" s="343"/>
      <c r="L32" s="343"/>
      <c r="M32" s="343"/>
      <c r="N32" s="343"/>
      <c r="O32" s="343"/>
      <c r="P32" s="343"/>
      <c r="Q32" s="343"/>
      <c r="R32" s="343"/>
      <c r="S32" s="343"/>
      <c r="T32" s="344"/>
    </row>
    <row r="33" spans="2:20" x14ac:dyDescent="0.25">
      <c r="B33" s="425"/>
      <c r="C33" s="429"/>
      <c r="D33" s="100" t="s">
        <v>26</v>
      </c>
      <c r="E33" s="342" t="s">
        <v>32</v>
      </c>
      <c r="F33" s="343"/>
      <c r="G33" s="343"/>
      <c r="H33" s="343"/>
      <c r="I33" s="343"/>
      <c r="J33" s="343"/>
      <c r="K33" s="343"/>
      <c r="L33" s="343"/>
      <c r="M33" s="343"/>
      <c r="N33" s="343"/>
      <c r="O33" s="343"/>
      <c r="P33" s="343"/>
      <c r="Q33" s="343"/>
      <c r="R33" s="343"/>
      <c r="S33" s="343"/>
      <c r="T33" s="344"/>
    </row>
    <row r="34" spans="2:20" x14ac:dyDescent="0.25">
      <c r="B34" s="425"/>
      <c r="C34" s="408" t="s">
        <v>155</v>
      </c>
      <c r="D34" s="100" t="s">
        <v>26</v>
      </c>
      <c r="E34" s="345" t="s">
        <v>48</v>
      </c>
      <c r="F34" s="381"/>
      <c r="G34" s="381"/>
      <c r="H34" s="381"/>
      <c r="I34" s="381"/>
      <c r="J34" s="381"/>
      <c r="K34" s="381"/>
      <c r="L34" s="381"/>
      <c r="M34" s="381"/>
      <c r="N34" s="381"/>
      <c r="O34" s="381"/>
      <c r="P34" s="381"/>
      <c r="Q34" s="381"/>
      <c r="R34" s="381"/>
      <c r="S34" s="381"/>
      <c r="T34" s="382"/>
    </row>
    <row r="35" spans="2:20" x14ac:dyDescent="0.25">
      <c r="B35" s="425"/>
      <c r="C35" s="409"/>
      <c r="D35" s="100" t="s">
        <v>26</v>
      </c>
      <c r="E35" s="345" t="s">
        <v>33</v>
      </c>
      <c r="F35" s="381"/>
      <c r="G35" s="381"/>
      <c r="H35" s="381"/>
      <c r="I35" s="381"/>
      <c r="J35" s="381"/>
      <c r="K35" s="381"/>
      <c r="L35" s="381"/>
      <c r="M35" s="381"/>
      <c r="N35" s="381"/>
      <c r="O35" s="381"/>
      <c r="P35" s="381"/>
      <c r="Q35" s="381"/>
      <c r="R35" s="381"/>
      <c r="S35" s="381"/>
      <c r="T35" s="382"/>
    </row>
    <row r="36" spans="2:20" x14ac:dyDescent="0.25">
      <c r="B36" s="425"/>
      <c r="C36" s="408" t="s">
        <v>156</v>
      </c>
      <c r="D36" s="100" t="s">
        <v>26</v>
      </c>
      <c r="E36" s="345" t="s">
        <v>34</v>
      </c>
      <c r="F36" s="381"/>
      <c r="G36" s="381"/>
      <c r="H36" s="381"/>
      <c r="I36" s="381"/>
      <c r="J36" s="381"/>
      <c r="K36" s="381"/>
      <c r="L36" s="381"/>
      <c r="M36" s="381"/>
      <c r="N36" s="381"/>
      <c r="O36" s="381"/>
      <c r="P36" s="381"/>
      <c r="Q36" s="381"/>
      <c r="R36" s="381"/>
      <c r="S36" s="381"/>
      <c r="T36" s="382"/>
    </row>
    <row r="37" spans="2:20" x14ac:dyDescent="0.25">
      <c r="B37" s="425"/>
      <c r="C37" s="409"/>
      <c r="D37" s="100" t="s">
        <v>26</v>
      </c>
      <c r="E37" s="345" t="s">
        <v>35</v>
      </c>
      <c r="F37" s="381"/>
      <c r="G37" s="381"/>
      <c r="H37" s="381"/>
      <c r="I37" s="381"/>
      <c r="J37" s="381"/>
      <c r="K37" s="381"/>
      <c r="L37" s="381"/>
      <c r="M37" s="381"/>
      <c r="N37" s="381"/>
      <c r="O37" s="381"/>
      <c r="P37" s="381"/>
      <c r="Q37" s="381"/>
      <c r="R37" s="381"/>
      <c r="S37" s="381"/>
      <c r="T37" s="382"/>
    </row>
    <row r="38" spans="2:20" x14ac:dyDescent="0.25">
      <c r="B38" s="425"/>
      <c r="C38" s="408" t="s">
        <v>157</v>
      </c>
      <c r="D38" s="100" t="s">
        <v>26</v>
      </c>
      <c r="E38" s="345" t="s">
        <v>36</v>
      </c>
      <c r="F38" s="381"/>
      <c r="G38" s="381"/>
      <c r="H38" s="381"/>
      <c r="I38" s="381"/>
      <c r="J38" s="381"/>
      <c r="K38" s="381"/>
      <c r="L38" s="381"/>
      <c r="M38" s="381"/>
      <c r="N38" s="381"/>
      <c r="O38" s="381"/>
      <c r="P38" s="381"/>
      <c r="Q38" s="381"/>
      <c r="R38" s="381"/>
      <c r="S38" s="381"/>
      <c r="T38" s="382"/>
    </row>
    <row r="39" spans="2:20" x14ac:dyDescent="0.25">
      <c r="B39" s="426"/>
      <c r="C39" s="409"/>
      <c r="D39" s="101" t="s">
        <v>26</v>
      </c>
      <c r="E39" s="421" t="s">
        <v>37</v>
      </c>
      <c r="F39" s="422"/>
      <c r="G39" s="422"/>
      <c r="H39" s="422"/>
      <c r="I39" s="422"/>
      <c r="J39" s="422"/>
      <c r="K39" s="422"/>
      <c r="L39" s="422"/>
      <c r="M39" s="422"/>
      <c r="N39" s="422"/>
      <c r="O39" s="422"/>
      <c r="P39" s="422"/>
      <c r="Q39" s="422"/>
      <c r="R39" s="422"/>
      <c r="S39" s="422"/>
      <c r="T39" s="423"/>
    </row>
    <row r="40" spans="2:20" x14ac:dyDescent="0.25">
      <c r="B40" s="393" t="s">
        <v>6</v>
      </c>
      <c r="C40" s="394"/>
      <c r="D40" s="399"/>
      <c r="E40" s="400"/>
      <c r="F40" s="400"/>
      <c r="G40" s="400"/>
      <c r="H40" s="400"/>
      <c r="I40" s="400"/>
      <c r="J40" s="400"/>
      <c r="K40" s="400"/>
      <c r="L40" s="400"/>
      <c r="M40" s="400"/>
      <c r="N40" s="400"/>
      <c r="O40" s="400"/>
      <c r="P40" s="400"/>
      <c r="Q40" s="400"/>
      <c r="R40" s="400"/>
      <c r="S40" s="400"/>
      <c r="T40" s="401"/>
    </row>
    <row r="41" spans="2:20" x14ac:dyDescent="0.25">
      <c r="B41" s="395"/>
      <c r="C41" s="396"/>
      <c r="D41" s="402"/>
      <c r="E41" s="403"/>
      <c r="F41" s="403"/>
      <c r="G41" s="403"/>
      <c r="H41" s="403"/>
      <c r="I41" s="403"/>
      <c r="J41" s="403"/>
      <c r="K41" s="403"/>
      <c r="L41" s="403"/>
      <c r="M41" s="403"/>
      <c r="N41" s="403"/>
      <c r="O41" s="403"/>
      <c r="P41" s="403"/>
      <c r="Q41" s="403"/>
      <c r="R41" s="403"/>
      <c r="S41" s="403"/>
      <c r="T41" s="404"/>
    </row>
    <row r="42" spans="2:20" x14ac:dyDescent="0.25">
      <c r="B42" s="397"/>
      <c r="C42" s="398"/>
      <c r="D42" s="405"/>
      <c r="E42" s="406"/>
      <c r="F42" s="406"/>
      <c r="G42" s="406"/>
      <c r="H42" s="406"/>
      <c r="I42" s="406"/>
      <c r="J42" s="406"/>
      <c r="K42" s="406"/>
      <c r="L42" s="406"/>
      <c r="M42" s="406"/>
      <c r="N42" s="406"/>
      <c r="O42" s="406"/>
      <c r="P42" s="406"/>
      <c r="Q42" s="406"/>
      <c r="R42" s="406"/>
      <c r="S42" s="406"/>
      <c r="T42" s="407"/>
    </row>
    <row r="43" spans="2:20" s="103" customFormat="1" ht="12.4" x14ac:dyDescent="0.25">
      <c r="C43" s="391"/>
      <c r="D43" s="391"/>
      <c r="E43" s="391"/>
      <c r="F43" s="391"/>
      <c r="G43" s="104"/>
      <c r="H43" s="104"/>
      <c r="I43" s="104"/>
      <c r="J43" s="104"/>
      <c r="K43" s="104"/>
      <c r="L43" s="104"/>
      <c r="M43" s="104"/>
      <c r="N43" s="104"/>
      <c r="O43" s="104"/>
      <c r="P43" s="104"/>
      <c r="Q43" s="104"/>
      <c r="R43" s="104"/>
      <c r="S43" s="104"/>
    </row>
    <row r="44" spans="2:20" s="103" customFormat="1" ht="12.4" x14ac:dyDescent="0.25">
      <c r="C44" s="338" t="s">
        <v>159</v>
      </c>
      <c r="D44" s="338"/>
      <c r="E44" s="338"/>
      <c r="F44" s="338"/>
      <c r="G44" s="105"/>
      <c r="H44" s="106"/>
      <c r="I44" s="392" t="s">
        <v>160</v>
      </c>
      <c r="J44" s="335"/>
      <c r="K44" s="335"/>
      <c r="L44" s="335"/>
      <c r="M44" s="335"/>
      <c r="N44" s="335"/>
      <c r="O44" s="335"/>
      <c r="P44" s="335"/>
      <c r="Q44" s="335"/>
      <c r="R44" s="335"/>
      <c r="S44" s="335"/>
    </row>
    <row r="45" spans="2:20" s="103" customFormat="1" ht="12.4" x14ac:dyDescent="0.25">
      <c r="C45" s="335"/>
      <c r="D45" s="335"/>
      <c r="E45" s="335"/>
      <c r="F45" s="335"/>
      <c r="G45" s="107"/>
      <c r="H45" s="106"/>
      <c r="I45" s="108"/>
      <c r="J45" s="108"/>
      <c r="K45" s="108"/>
    </row>
    <row r="46" spans="2:20" s="103" customFormat="1" ht="12.4" x14ac:dyDescent="0.25">
      <c r="C46" s="339"/>
      <c r="D46" s="339"/>
      <c r="E46" s="339"/>
      <c r="F46" s="323"/>
      <c r="G46" s="109"/>
      <c r="H46" s="110"/>
      <c r="I46" s="111"/>
      <c r="J46" s="111"/>
      <c r="K46" s="111"/>
    </row>
    <row r="47" spans="2:20" s="103" customFormat="1" x14ac:dyDescent="0.25">
      <c r="C47" s="336" t="s">
        <v>161</v>
      </c>
      <c r="D47" s="336"/>
      <c r="E47" s="336"/>
      <c r="F47" s="336"/>
      <c r="G47" s="105"/>
      <c r="H47" s="112"/>
      <c r="I47" s="317" t="str">
        <f>IF($D$64="■RAC",I70,IF($D$64="▲熊本",I76,IF($D$64="○岩手",I82,IF($D$64="◇北海道",I88,IF($D$64="▽北九州",I94,I64)))))</f>
        <v xml:space="preserve"> 小貝川生き生きクラブ 気付　NPO法人 川に学ぶ体験活動協議会</v>
      </c>
      <c r="J47" s="318"/>
      <c r="K47" s="318"/>
      <c r="L47" s="318"/>
      <c r="M47" s="318"/>
      <c r="N47" s="318"/>
      <c r="O47" s="318"/>
      <c r="P47" s="318"/>
      <c r="Q47" s="318"/>
      <c r="R47" s="318"/>
      <c r="S47" s="318"/>
    </row>
    <row r="48" spans="2:20" s="103" customFormat="1" ht="12.4" x14ac:dyDescent="0.25">
      <c r="C48" s="336" t="s">
        <v>162</v>
      </c>
      <c r="D48" s="336"/>
      <c r="E48" s="336"/>
      <c r="F48" s="336"/>
      <c r="G48" s="105"/>
      <c r="H48" s="113"/>
      <c r="I48" s="388" t="str">
        <f t="shared" ref="I48:I51" si="0">IF($D$64="■RAC",I71,IF($D$64="▲熊本",I77,IF($D$64="○岩手",I83,IF($D$64="◇北海道",I89,IF($D$64="▽北九州",I95,I65)))))</f>
        <v>〒300-1511 茨城県取手市椚木49</v>
      </c>
      <c r="J48" s="317"/>
      <c r="K48" s="317"/>
      <c r="L48" s="317"/>
      <c r="M48" s="317"/>
      <c r="N48" s="317"/>
      <c r="O48" s="317"/>
      <c r="P48" s="317"/>
      <c r="Q48" s="317"/>
      <c r="R48" s="317"/>
      <c r="S48" s="317"/>
    </row>
    <row r="49" spans="3:34" s="103" customFormat="1" ht="12.4" x14ac:dyDescent="0.25">
      <c r="C49" s="323" t="s">
        <v>164</v>
      </c>
      <c r="D49" s="323"/>
      <c r="E49" s="323"/>
      <c r="F49" s="323"/>
      <c r="G49" s="105"/>
      <c r="H49" s="113"/>
      <c r="I49" s="388" t="str">
        <f t="shared" si="0"/>
        <v>TEL：0297-71-6520　FAX：0297-71-6522</v>
      </c>
      <c r="J49" s="317"/>
      <c r="K49" s="317"/>
      <c r="L49" s="317"/>
      <c r="M49" s="317"/>
      <c r="N49" s="317"/>
      <c r="O49" s="317"/>
      <c r="P49" s="317"/>
      <c r="Q49" s="317"/>
      <c r="R49" s="317"/>
      <c r="S49" s="317"/>
    </row>
    <row r="50" spans="3:34" s="103" customFormat="1" ht="12.75" customHeight="1" x14ac:dyDescent="0.25">
      <c r="C50" s="323" t="s">
        <v>165</v>
      </c>
      <c r="D50" s="323"/>
      <c r="E50" s="323"/>
      <c r="F50" s="323"/>
      <c r="G50" s="105"/>
      <c r="H50" s="114"/>
      <c r="I50" s="388" t="str">
        <f t="shared" si="0"/>
        <v>火曜 休館日</v>
      </c>
      <c r="J50" s="317"/>
      <c r="K50" s="317"/>
      <c r="L50" s="317"/>
      <c r="M50" s="317"/>
      <c r="N50" s="317"/>
      <c r="O50" s="317"/>
      <c r="P50" s="317"/>
      <c r="Q50" s="317"/>
      <c r="R50" s="317"/>
      <c r="S50" s="317"/>
    </row>
    <row r="51" spans="3:34" s="103" customFormat="1" ht="12.4" x14ac:dyDescent="0.25">
      <c r="C51" s="323" t="s">
        <v>175</v>
      </c>
      <c r="D51" s="323"/>
      <c r="E51" s="323"/>
      <c r="F51" s="323"/>
      <c r="G51" s="105"/>
      <c r="H51" s="113"/>
      <c r="I51" s="388" t="str">
        <f t="shared" si="0"/>
        <v>電話受付9：00～17：00</v>
      </c>
      <c r="J51" s="317"/>
      <c r="K51" s="317"/>
      <c r="L51" s="317"/>
      <c r="M51" s="317"/>
      <c r="N51" s="317"/>
      <c r="O51" s="317"/>
      <c r="P51" s="317"/>
      <c r="Q51" s="317"/>
      <c r="R51" s="317"/>
      <c r="S51" s="317"/>
    </row>
    <row r="52" spans="3:34" s="103" customFormat="1" ht="9" customHeight="1" x14ac:dyDescent="0.25">
      <c r="C52" s="323"/>
      <c r="D52" s="323"/>
      <c r="E52" s="323"/>
      <c r="F52" s="323"/>
      <c r="G52" s="115"/>
      <c r="H52" s="115"/>
      <c r="I52" s="115"/>
      <c r="J52" s="115"/>
      <c r="K52" s="115"/>
    </row>
    <row r="53" spans="3:34" s="103" customFormat="1" ht="12.4" hidden="1" x14ac:dyDescent="0.25">
      <c r="C53" s="335"/>
      <c r="D53" s="335"/>
      <c r="E53" s="335"/>
      <c r="F53" s="335"/>
      <c r="G53" s="335"/>
      <c r="H53" s="335"/>
      <c r="I53" s="335"/>
      <c r="J53" s="335"/>
      <c r="K53" s="335"/>
    </row>
    <row r="54" spans="3:34" s="103" customFormat="1" ht="12.75" customHeight="1" x14ac:dyDescent="0.25">
      <c r="C54" s="116"/>
      <c r="D54" s="116"/>
      <c r="E54" s="116"/>
      <c r="F54" s="116"/>
      <c r="G54" s="116"/>
      <c r="H54" s="116"/>
      <c r="I54" s="116"/>
      <c r="J54" s="116"/>
      <c r="K54" s="116"/>
    </row>
    <row r="55" spans="3:34" s="117" customFormat="1" ht="12.4" x14ac:dyDescent="0.3">
      <c r="C55" s="118" t="s">
        <v>168</v>
      </c>
      <c r="D55" s="119"/>
      <c r="E55" s="119"/>
      <c r="F55" s="119"/>
      <c r="G55" s="119"/>
      <c r="H55" s="119"/>
      <c r="I55" s="119"/>
      <c r="J55" s="119"/>
      <c r="K55" s="120"/>
    </row>
    <row r="56" spans="3:34" s="117" customFormat="1" ht="12.4" x14ac:dyDescent="0.3">
      <c r="C56" s="118" t="s">
        <v>169</v>
      </c>
      <c r="D56" s="103"/>
      <c r="E56" s="103"/>
      <c r="F56" s="103"/>
      <c r="G56" s="103"/>
      <c r="H56" s="103"/>
      <c r="I56" s="103"/>
      <c r="J56" s="103"/>
      <c r="K56" s="120"/>
    </row>
    <row r="57" spans="3:34" s="117" customFormat="1" ht="13.15" x14ac:dyDescent="0.3">
      <c r="C57" s="121" t="s">
        <v>171</v>
      </c>
      <c r="D57" s="103"/>
      <c r="E57" s="103"/>
      <c r="F57" s="103"/>
      <c r="G57" s="103"/>
      <c r="H57" s="103"/>
      <c r="I57" s="103"/>
      <c r="J57" s="103"/>
      <c r="K57" s="120"/>
    </row>
    <row r="58" spans="3:34" ht="8.25" customHeight="1" x14ac:dyDescent="0.25"/>
    <row r="59" spans="3:34" hidden="1" x14ac:dyDescent="0.25">
      <c r="D59">
        <v>20</v>
      </c>
      <c r="E59">
        <v>21</v>
      </c>
      <c r="F59">
        <v>22</v>
      </c>
      <c r="G59">
        <v>23</v>
      </c>
      <c r="H59">
        <v>24</v>
      </c>
      <c r="I59">
        <v>25</v>
      </c>
      <c r="J59">
        <v>26</v>
      </c>
      <c r="K59">
        <v>27</v>
      </c>
      <c r="L59">
        <v>28</v>
      </c>
      <c r="M59">
        <v>29</v>
      </c>
      <c r="N59">
        <v>30</v>
      </c>
    </row>
    <row r="60" spans="3:34" hidden="1" x14ac:dyDescent="0.25">
      <c r="D60">
        <v>1</v>
      </c>
      <c r="E60">
        <v>2</v>
      </c>
      <c r="F60">
        <v>3</v>
      </c>
      <c r="G60">
        <v>4</v>
      </c>
      <c r="H60">
        <v>5</v>
      </c>
      <c r="I60">
        <v>6</v>
      </c>
      <c r="J60">
        <v>7</v>
      </c>
      <c r="K60">
        <v>8</v>
      </c>
      <c r="L60">
        <v>9</v>
      </c>
      <c r="M60">
        <v>10</v>
      </c>
      <c r="N60">
        <v>11</v>
      </c>
      <c r="O60">
        <v>12</v>
      </c>
    </row>
    <row r="61" spans="3:34" hidden="1" x14ac:dyDescent="0.25">
      <c r="D61">
        <v>1</v>
      </c>
      <c r="E61">
        <v>2</v>
      </c>
      <c r="F61">
        <v>3</v>
      </c>
      <c r="G61">
        <v>4</v>
      </c>
      <c r="H61">
        <v>5</v>
      </c>
      <c r="I61">
        <v>6</v>
      </c>
      <c r="J61">
        <v>7</v>
      </c>
      <c r="K61">
        <v>8</v>
      </c>
      <c r="L61">
        <v>9</v>
      </c>
      <c r="M61">
        <v>10</v>
      </c>
      <c r="N61">
        <v>11</v>
      </c>
      <c r="O61">
        <v>12</v>
      </c>
      <c r="P61">
        <v>13</v>
      </c>
      <c r="Q61">
        <v>14</v>
      </c>
      <c r="R61">
        <v>15</v>
      </c>
      <c r="S61">
        <v>16</v>
      </c>
      <c r="T61">
        <v>17</v>
      </c>
      <c r="U61">
        <v>18</v>
      </c>
      <c r="V61">
        <v>19</v>
      </c>
      <c r="W61">
        <v>20</v>
      </c>
      <c r="X61">
        <v>21</v>
      </c>
      <c r="Y61">
        <v>22</v>
      </c>
      <c r="Z61">
        <v>23</v>
      </c>
      <c r="AA61">
        <v>24</v>
      </c>
      <c r="AB61">
        <v>25</v>
      </c>
      <c r="AC61">
        <v>26</v>
      </c>
      <c r="AD61">
        <v>27</v>
      </c>
      <c r="AE61">
        <v>28</v>
      </c>
      <c r="AF61">
        <v>29</v>
      </c>
      <c r="AG61">
        <v>30</v>
      </c>
      <c r="AH61">
        <v>31</v>
      </c>
    </row>
    <row r="62" spans="3:34" hidden="1" x14ac:dyDescent="0.25">
      <c r="D62">
        <v>2018</v>
      </c>
      <c r="E62">
        <v>2019</v>
      </c>
      <c r="F62">
        <v>2020</v>
      </c>
      <c r="G62">
        <v>2021</v>
      </c>
      <c r="H62">
        <v>2022</v>
      </c>
      <c r="I62">
        <v>2023</v>
      </c>
      <c r="J62">
        <v>2024</v>
      </c>
      <c r="K62">
        <v>2025</v>
      </c>
      <c r="L62">
        <v>2026</v>
      </c>
      <c r="M62">
        <v>2027</v>
      </c>
      <c r="N62">
        <v>2028</v>
      </c>
      <c r="O62">
        <v>2029</v>
      </c>
      <c r="P62">
        <v>2030</v>
      </c>
      <c r="Q62">
        <v>2031</v>
      </c>
      <c r="R62">
        <v>2032</v>
      </c>
      <c r="S62">
        <v>2033</v>
      </c>
      <c r="T62">
        <v>2034</v>
      </c>
      <c r="U62">
        <v>2035</v>
      </c>
    </row>
    <row r="64" spans="3:34" ht="13.15" hidden="1" thickBot="1" x14ac:dyDescent="0.3">
      <c r="D64" s="164">
        <f>'G-05（事務局管理欄）'!A8</f>
        <v>0</v>
      </c>
      <c r="I64" s="319" t="str">
        <f>'G-02（到着時）'!I64:S64</f>
        <v xml:space="preserve"> 小貝川生き生きクラブ 気付　NPO法人 川に学ぶ体験活動協議会</v>
      </c>
      <c r="J64" s="320"/>
      <c r="K64" s="320"/>
      <c r="L64" s="320"/>
      <c r="M64" s="320"/>
      <c r="N64" s="320"/>
      <c r="O64" s="320"/>
      <c r="P64" s="320"/>
      <c r="Q64" s="320"/>
      <c r="R64" s="320"/>
      <c r="S64" s="321"/>
    </row>
    <row r="65" spans="9:19" hidden="1" x14ac:dyDescent="0.25">
      <c r="I65" s="322" t="str">
        <f>'G-02（到着時）'!I65:S65</f>
        <v>〒300-1511 茨城県取手市椚木49</v>
      </c>
      <c r="J65" s="323"/>
      <c r="K65" s="323"/>
      <c r="L65" s="323"/>
      <c r="M65" s="323"/>
      <c r="N65" s="323"/>
      <c r="O65" s="323"/>
      <c r="P65" s="323"/>
      <c r="Q65" s="323"/>
      <c r="R65" s="323"/>
      <c r="S65" s="324"/>
    </row>
    <row r="66" spans="9:19" hidden="1" x14ac:dyDescent="0.25">
      <c r="I66" s="322" t="str">
        <f>'G-02（到着時）'!I66:S66</f>
        <v>TEL：0297-71-6520　FAX：0297-71-6522</v>
      </c>
      <c r="J66" s="323"/>
      <c r="K66" s="323"/>
      <c r="L66" s="323"/>
      <c r="M66" s="323"/>
      <c r="N66" s="323"/>
      <c r="O66" s="323"/>
      <c r="P66" s="323"/>
      <c r="Q66" s="323"/>
      <c r="R66" s="323"/>
      <c r="S66" s="324"/>
    </row>
    <row r="67" spans="9:19" ht="13.5" hidden="1" customHeight="1" x14ac:dyDescent="0.25">
      <c r="I67" s="326" t="str">
        <f>'G-02（到着時）'!I67:S67</f>
        <v>火曜 休館日</v>
      </c>
      <c r="J67" s="447"/>
      <c r="K67" s="447"/>
      <c r="L67" s="447"/>
      <c r="M67" s="447"/>
      <c r="N67" s="447"/>
      <c r="O67" s="447"/>
      <c r="P67" s="447"/>
      <c r="Q67" s="447"/>
      <c r="R67" s="447"/>
      <c r="S67" s="448"/>
    </row>
    <row r="68" spans="9:19" hidden="1" x14ac:dyDescent="0.25">
      <c r="I68" s="314" t="str">
        <f>'G-02（到着時）'!I68:S68</f>
        <v>電話受付9：00～17：00</v>
      </c>
      <c r="J68" s="449"/>
      <c r="K68" s="449"/>
      <c r="L68" s="449"/>
      <c r="M68" s="449"/>
      <c r="N68" s="449"/>
      <c r="O68" s="449"/>
      <c r="P68" s="449"/>
      <c r="Q68" s="449"/>
      <c r="R68" s="449"/>
      <c r="S68" s="450"/>
    </row>
    <row r="69" spans="9:19" hidden="1" x14ac:dyDescent="0.25"/>
    <row r="70" spans="9:19" hidden="1" x14ac:dyDescent="0.25">
      <c r="I70" s="319" t="str">
        <f>'G-02（到着時）'!I70:S70</f>
        <v>NPO法人 川に学ぶ体験活動協議会</v>
      </c>
      <c r="J70" s="320"/>
      <c r="K70" s="320"/>
      <c r="L70" s="320"/>
      <c r="M70" s="320"/>
      <c r="N70" s="320"/>
      <c r="O70" s="320"/>
      <c r="P70" s="320"/>
      <c r="Q70" s="320"/>
      <c r="R70" s="320"/>
      <c r="S70" s="321"/>
    </row>
    <row r="71" spans="9:19" hidden="1" x14ac:dyDescent="0.25">
      <c r="I71" s="322" t="str">
        <f>'G-02（到着時）'!I71:S71</f>
        <v>〒114-0014 東京都北区田端1-11-1　勘五郎ビル104</v>
      </c>
      <c r="J71" s="323"/>
      <c r="K71" s="323"/>
      <c r="L71" s="323"/>
      <c r="M71" s="323"/>
      <c r="N71" s="323"/>
      <c r="O71" s="323"/>
      <c r="P71" s="323"/>
      <c r="Q71" s="323"/>
      <c r="R71" s="323"/>
      <c r="S71" s="324"/>
    </row>
    <row r="72" spans="9:19" hidden="1" x14ac:dyDescent="0.25">
      <c r="I72" s="322" t="str">
        <f>'G-02（到着時）'!I72:S72</f>
        <v>TEL：03-5832-9841　FAX：03-6893-2642</v>
      </c>
      <c r="J72" s="323"/>
      <c r="K72" s="323"/>
      <c r="L72" s="323"/>
      <c r="M72" s="323"/>
      <c r="N72" s="323"/>
      <c r="O72" s="323"/>
      <c r="P72" s="323"/>
      <c r="Q72" s="323"/>
      <c r="R72" s="323"/>
      <c r="S72" s="324"/>
    </row>
    <row r="73" spans="9:19" ht="13.5" hidden="1" customHeight="1" x14ac:dyDescent="0.25">
      <c r="I73" s="326" t="str">
        <f>'G-02（到着時）'!I73:S73</f>
        <v>E-mail:rental@rac.gr.jp</v>
      </c>
      <c r="J73" s="447"/>
      <c r="K73" s="447"/>
      <c r="L73" s="447"/>
      <c r="M73" s="447"/>
      <c r="N73" s="447"/>
      <c r="O73" s="447"/>
      <c r="P73" s="447"/>
      <c r="Q73" s="447"/>
      <c r="R73" s="447"/>
      <c r="S73" s="448"/>
    </row>
    <row r="74" spans="9:19" hidden="1" x14ac:dyDescent="0.25">
      <c r="I74" s="314" t="str">
        <f>'G-02（到着時）'!I74:S74</f>
        <v>土・日・祝 休館日 電話受付13：00～17：00</v>
      </c>
      <c r="J74" s="449"/>
      <c r="K74" s="449"/>
      <c r="L74" s="449"/>
      <c r="M74" s="449"/>
      <c r="N74" s="449"/>
      <c r="O74" s="449"/>
      <c r="P74" s="449"/>
      <c r="Q74" s="449"/>
      <c r="R74" s="449"/>
      <c r="S74" s="450"/>
    </row>
    <row r="75" spans="9:19" hidden="1" x14ac:dyDescent="0.25"/>
    <row r="76" spans="9:19" hidden="1" x14ac:dyDescent="0.25">
      <c r="I76" s="319" t="str">
        <f>'G-02（到着時）'!I76:S76</f>
        <v>NPO法人みずのとらベル隊 気付　NPO法人川に学ぶ体験活動協議会</v>
      </c>
      <c r="J76" s="320"/>
      <c r="K76" s="320"/>
      <c r="L76" s="320"/>
      <c r="M76" s="320"/>
      <c r="N76" s="320"/>
      <c r="O76" s="320"/>
      <c r="P76" s="320"/>
      <c r="Q76" s="320"/>
      <c r="R76" s="320"/>
      <c r="S76" s="321"/>
    </row>
    <row r="77" spans="9:19" hidden="1" x14ac:dyDescent="0.25">
      <c r="I77" s="322" t="str">
        <f>'G-02（到着時）'!I77:S77</f>
        <v>〒862‐0933 熊本県熊本市東区小峯2-5-63</v>
      </c>
      <c r="J77" s="323"/>
      <c r="K77" s="323"/>
      <c r="L77" s="323"/>
      <c r="M77" s="323"/>
      <c r="N77" s="323"/>
      <c r="O77" s="323"/>
      <c r="P77" s="323"/>
      <c r="Q77" s="323"/>
      <c r="R77" s="323"/>
      <c r="S77" s="324"/>
    </row>
    <row r="78" spans="9:19" hidden="1" x14ac:dyDescent="0.25">
      <c r="I78" s="322" t="str">
        <f>'G-02（到着時）'!I78:S78</f>
        <v>TEL：090-2584-6005</v>
      </c>
      <c r="J78" s="323"/>
      <c r="K78" s="323"/>
      <c r="L78" s="323"/>
      <c r="M78" s="323"/>
      <c r="N78" s="323"/>
      <c r="O78" s="323"/>
      <c r="P78" s="323"/>
      <c r="Q78" s="323"/>
      <c r="R78" s="323"/>
      <c r="S78" s="324"/>
    </row>
    <row r="79" spans="9:19" hidden="1" x14ac:dyDescent="0.25">
      <c r="I79" s="326" t="str">
        <f>'G-02（到着時）'!I79:S79</f>
        <v>電話受付9：00～17：00</v>
      </c>
      <c r="J79" s="447"/>
      <c r="K79" s="447"/>
      <c r="L79" s="447"/>
      <c r="M79" s="447"/>
      <c r="N79" s="447"/>
      <c r="O79" s="447"/>
      <c r="P79" s="447"/>
      <c r="Q79" s="447"/>
      <c r="R79" s="447"/>
      <c r="S79" s="448"/>
    </row>
    <row r="80" spans="9:19" hidden="1" x14ac:dyDescent="0.25">
      <c r="I80" s="314" t="str">
        <f>'G-02（到着時）'!I80:S80</f>
        <v>　</v>
      </c>
      <c r="J80" s="449"/>
      <c r="K80" s="449"/>
      <c r="L80" s="449"/>
      <c r="M80" s="449"/>
      <c r="N80" s="449"/>
      <c r="O80" s="449"/>
      <c r="P80" s="449"/>
      <c r="Q80" s="449"/>
      <c r="R80" s="449"/>
      <c r="S80" s="450"/>
    </row>
    <row r="81" spans="9:19" hidden="1" x14ac:dyDescent="0.25"/>
    <row r="82" spans="9:19" hidden="1" x14ac:dyDescent="0.25">
      <c r="I82" s="319" t="str">
        <f>'G-02（到着時）'!I82:S82</f>
        <v>奥州湖交流館 気付　NPO法人 川に学ぶ体験活動協議会</v>
      </c>
      <c r="J82" s="320"/>
      <c r="K82" s="320"/>
      <c r="L82" s="320"/>
      <c r="M82" s="320"/>
      <c r="N82" s="320"/>
      <c r="O82" s="320"/>
      <c r="P82" s="320"/>
      <c r="Q82" s="320"/>
      <c r="R82" s="320"/>
      <c r="S82" s="321"/>
    </row>
    <row r="83" spans="9:19" hidden="1" x14ac:dyDescent="0.25">
      <c r="I83" s="322" t="str">
        <f>'G-02（到着時）'!I83:S83</f>
        <v>〒023-0403　岩手県奥州市胆沢若柳字馬留81-1</v>
      </c>
      <c r="J83" s="323"/>
      <c r="K83" s="323"/>
      <c r="L83" s="323"/>
      <c r="M83" s="323"/>
      <c r="N83" s="323"/>
      <c r="O83" s="323"/>
      <c r="P83" s="323"/>
      <c r="Q83" s="323"/>
      <c r="R83" s="323"/>
      <c r="S83" s="324"/>
    </row>
    <row r="84" spans="9:19" hidden="1" x14ac:dyDescent="0.25">
      <c r="I84" s="322" t="str">
        <f>'G-02（到着時）'!I84:S84</f>
        <v>TEL：0197-49-2383</v>
      </c>
      <c r="J84" s="323"/>
      <c r="K84" s="323"/>
      <c r="L84" s="323"/>
      <c r="M84" s="323"/>
      <c r="N84" s="323"/>
      <c r="O84" s="323"/>
      <c r="P84" s="323"/>
      <c r="Q84" s="323"/>
      <c r="R84" s="323"/>
      <c r="S84" s="324"/>
    </row>
    <row r="85" spans="9:19" hidden="1" x14ac:dyDescent="0.25">
      <c r="I85" s="326" t="str">
        <f>'G-02（到着時）'!I85:S85</f>
        <v>11月～3月 休館期間</v>
      </c>
      <c r="J85" s="447"/>
      <c r="K85" s="447"/>
      <c r="L85" s="447"/>
      <c r="M85" s="447"/>
      <c r="N85" s="447"/>
      <c r="O85" s="447"/>
      <c r="P85" s="447"/>
      <c r="Q85" s="447"/>
      <c r="R85" s="447"/>
      <c r="S85" s="448"/>
    </row>
    <row r="86" spans="9:19" hidden="1" x14ac:dyDescent="0.25">
      <c r="I86" s="314" t="str">
        <f>'G-02（到着時）'!I86:S86</f>
        <v>電話受付9：00～17：00</v>
      </c>
      <c r="J86" s="449"/>
      <c r="K86" s="449"/>
      <c r="L86" s="449"/>
      <c r="M86" s="449"/>
      <c r="N86" s="449"/>
      <c r="O86" s="449"/>
      <c r="P86" s="449"/>
      <c r="Q86" s="449"/>
      <c r="R86" s="449"/>
      <c r="S86" s="450"/>
    </row>
    <row r="87" spans="9:19" hidden="1" x14ac:dyDescent="0.25"/>
    <row r="88" spans="9:19" hidden="1" x14ac:dyDescent="0.25">
      <c r="I88" s="319" t="str">
        <f>'G-02（到着時）'!I88:S88</f>
        <v xml:space="preserve"> NPO法人 まち・川づくりサポートセンター</v>
      </c>
      <c r="J88" s="320"/>
      <c r="K88" s="320"/>
      <c r="L88" s="320"/>
      <c r="M88" s="320"/>
      <c r="N88" s="320"/>
      <c r="O88" s="320"/>
      <c r="P88" s="320"/>
      <c r="Q88" s="320"/>
      <c r="R88" s="320"/>
      <c r="S88" s="321"/>
    </row>
    <row r="89" spans="9:19" hidden="1" x14ac:dyDescent="0.25">
      <c r="I89" s="322" t="str">
        <f>'G-02（到着時）'!I89:S89</f>
        <v>〒073-0041　北海道滝川市西滝川1番地</v>
      </c>
      <c r="J89" s="323"/>
      <c r="K89" s="323"/>
      <c r="L89" s="323"/>
      <c r="M89" s="323"/>
      <c r="N89" s="323"/>
      <c r="O89" s="323"/>
      <c r="P89" s="323"/>
      <c r="Q89" s="323"/>
      <c r="R89" s="323"/>
      <c r="S89" s="324"/>
    </row>
    <row r="90" spans="9:19" hidden="1" x14ac:dyDescent="0.25">
      <c r="I90" s="322" t="str">
        <f>'G-02（到着時）'!I90:S90</f>
        <v>滝川地区地域防災施設　（川の科学館）</v>
      </c>
      <c r="J90" s="323"/>
      <c r="K90" s="323"/>
      <c r="L90" s="323"/>
      <c r="M90" s="323"/>
      <c r="N90" s="323"/>
      <c r="O90" s="323"/>
      <c r="P90" s="323"/>
      <c r="Q90" s="323"/>
      <c r="R90" s="323"/>
      <c r="S90" s="324"/>
    </row>
    <row r="91" spans="9:19" hidden="1" x14ac:dyDescent="0.25">
      <c r="I91" s="326" t="str">
        <f>'G-02（到着時）'!I91:S91</f>
        <v>TEL：0125-24-0989　FAX：0125-24-0989</v>
      </c>
      <c r="J91" s="447"/>
      <c r="K91" s="447"/>
      <c r="L91" s="447"/>
      <c r="M91" s="447"/>
      <c r="N91" s="447"/>
      <c r="O91" s="447"/>
      <c r="P91" s="447"/>
      <c r="Q91" s="447"/>
      <c r="R91" s="447"/>
      <c r="S91" s="448"/>
    </row>
    <row r="92" spans="9:19" hidden="1" x14ac:dyDescent="0.25">
      <c r="I92" s="314" t="str">
        <f>'G-02（到着時）'!I92:S92</f>
        <v>月曜 休館日　　電話受付　8:30～17:00</v>
      </c>
      <c r="J92" s="449"/>
      <c r="K92" s="449"/>
      <c r="L92" s="449"/>
      <c r="M92" s="449"/>
      <c r="N92" s="449"/>
      <c r="O92" s="449"/>
      <c r="P92" s="449"/>
      <c r="Q92" s="449"/>
      <c r="R92" s="449"/>
      <c r="S92" s="450"/>
    </row>
    <row r="93" spans="9:19" hidden="1" x14ac:dyDescent="0.25"/>
    <row r="94" spans="9:19" hidden="1" x14ac:dyDescent="0.25">
      <c r="I94" s="319" t="str">
        <f>'G-02（到着時）'!I94:S94</f>
        <v>水環境館 気付　NPO法人 川に学ぶ体験活動協議会</v>
      </c>
      <c r="J94" s="320"/>
      <c r="K94" s="320"/>
      <c r="L94" s="320"/>
      <c r="M94" s="320"/>
      <c r="N94" s="320"/>
      <c r="O94" s="320"/>
      <c r="P94" s="320"/>
      <c r="Q94" s="320"/>
      <c r="R94" s="320"/>
      <c r="S94" s="321"/>
    </row>
    <row r="95" spans="9:19" hidden="1" x14ac:dyDescent="0.25">
      <c r="I95" s="322" t="str">
        <f>'G-02（到着時）'!I95:S95</f>
        <v>〒802-0007 北九州市小倉北区船場町1-2</v>
      </c>
      <c r="J95" s="323"/>
      <c r="K95" s="323"/>
      <c r="L95" s="323"/>
      <c r="M95" s="323"/>
      <c r="N95" s="323"/>
      <c r="O95" s="323"/>
      <c r="P95" s="323"/>
      <c r="Q95" s="323"/>
      <c r="R95" s="323"/>
      <c r="S95" s="324"/>
    </row>
    <row r="96" spans="9:19" hidden="1" x14ac:dyDescent="0.25">
      <c r="I96" s="322" t="str">
        <f>'G-02（到着時）'!I96:S96</f>
        <v>TEL：093-551-3011</v>
      </c>
      <c r="J96" s="323"/>
      <c r="K96" s="323"/>
      <c r="L96" s="323"/>
      <c r="M96" s="323"/>
      <c r="N96" s="323"/>
      <c r="O96" s="323"/>
      <c r="P96" s="323"/>
      <c r="Q96" s="323"/>
      <c r="R96" s="323"/>
      <c r="S96" s="324"/>
    </row>
    <row r="97" spans="9:19" hidden="1" x14ac:dyDescent="0.25">
      <c r="I97" s="326" t="str">
        <f>'G-02（到着時）'!I97:S97</f>
        <v>火曜、年末年始 休館日</v>
      </c>
      <c r="J97" s="447"/>
      <c r="K97" s="447"/>
      <c r="L97" s="447"/>
      <c r="M97" s="447"/>
      <c r="N97" s="447"/>
      <c r="O97" s="447"/>
      <c r="P97" s="447"/>
      <c r="Q97" s="447"/>
      <c r="R97" s="447"/>
      <c r="S97" s="448"/>
    </row>
    <row r="98" spans="9:19" hidden="1" x14ac:dyDescent="0.25">
      <c r="I98" s="314" t="str">
        <f>'G-02（到着時）'!I98:S98</f>
        <v>電話受付10：00～19：00</v>
      </c>
      <c r="J98" s="449"/>
      <c r="K98" s="449"/>
      <c r="L98" s="449"/>
      <c r="M98" s="449"/>
      <c r="N98" s="449"/>
      <c r="O98" s="449"/>
      <c r="P98" s="449"/>
      <c r="Q98" s="449"/>
      <c r="R98" s="449"/>
      <c r="S98" s="450"/>
    </row>
  </sheetData>
  <sheetProtection password="CC71" sheet="1" objects="1" scenarios="1"/>
  <mergeCells count="105">
    <mergeCell ref="I94:S94"/>
    <mergeCell ref="I95:S95"/>
    <mergeCell ref="I96:S96"/>
    <mergeCell ref="I97:S97"/>
    <mergeCell ref="I98:S98"/>
    <mergeCell ref="I88:S88"/>
    <mergeCell ref="I89:S89"/>
    <mergeCell ref="I90:S90"/>
    <mergeCell ref="I91:S91"/>
    <mergeCell ref="I92:S92"/>
    <mergeCell ref="I82:S82"/>
    <mergeCell ref="I83:S83"/>
    <mergeCell ref="I84:S84"/>
    <mergeCell ref="I85:S85"/>
    <mergeCell ref="I86:S86"/>
    <mergeCell ref="I76:S76"/>
    <mergeCell ref="I77:S77"/>
    <mergeCell ref="I78:S78"/>
    <mergeCell ref="I79:S79"/>
    <mergeCell ref="I80:S80"/>
    <mergeCell ref="I70:S70"/>
    <mergeCell ref="I72:S72"/>
    <mergeCell ref="I73:S73"/>
    <mergeCell ref="I74:S74"/>
    <mergeCell ref="I71:S71"/>
    <mergeCell ref="I64:S64"/>
    <mergeCell ref="I65:S65"/>
    <mergeCell ref="I66:S66"/>
    <mergeCell ref="I67:S67"/>
    <mergeCell ref="I68:S68"/>
    <mergeCell ref="B14:C14"/>
    <mergeCell ref="B11:C11"/>
    <mergeCell ref="B12:C12"/>
    <mergeCell ref="B13:C13"/>
    <mergeCell ref="B6:T6"/>
    <mergeCell ref="B8:T9"/>
    <mergeCell ref="K11:T11"/>
    <mergeCell ref="D12:T12"/>
    <mergeCell ref="D13:T13"/>
    <mergeCell ref="D14:T14"/>
    <mergeCell ref="B15:C20"/>
    <mergeCell ref="E15:F15"/>
    <mergeCell ref="I15:J15"/>
    <mergeCell ref="M15:N15"/>
    <mergeCell ref="Q15:R15"/>
    <mergeCell ref="D16:D17"/>
    <mergeCell ref="E16:F16"/>
    <mergeCell ref="I16:J16"/>
    <mergeCell ref="M16:N16"/>
    <mergeCell ref="Q16:R16"/>
    <mergeCell ref="E17:F17"/>
    <mergeCell ref="I17:J17"/>
    <mergeCell ref="M17:T17"/>
    <mergeCell ref="E18:F18"/>
    <mergeCell ref="I18:J18"/>
    <mergeCell ref="M18:N18"/>
    <mergeCell ref="Q18:R18"/>
    <mergeCell ref="E19:F19"/>
    <mergeCell ref="I19:J19"/>
    <mergeCell ref="M19:T19"/>
    <mergeCell ref="M20:N20"/>
    <mergeCell ref="Q20:R20"/>
    <mergeCell ref="B21:C22"/>
    <mergeCell ref="D21:T22"/>
    <mergeCell ref="B23:C30"/>
    <mergeCell ref="E23:T23"/>
    <mergeCell ref="E29:T29"/>
    <mergeCell ref="E30:T30"/>
    <mergeCell ref="E37:T37"/>
    <mergeCell ref="E38:T38"/>
    <mergeCell ref="E39:T39"/>
    <mergeCell ref="B31:B39"/>
    <mergeCell ref="C31:C33"/>
    <mergeCell ref="E31:T31"/>
    <mergeCell ref="E32:T32"/>
    <mergeCell ref="E33:T33"/>
    <mergeCell ref="C34:C35"/>
    <mergeCell ref="E34:T34"/>
    <mergeCell ref="E35:T35"/>
    <mergeCell ref="C36:C37"/>
    <mergeCell ref="E36:T36"/>
    <mergeCell ref="C53:F53"/>
    <mergeCell ref="G53:K53"/>
    <mergeCell ref="C50:F50"/>
    <mergeCell ref="I50:S50"/>
    <mergeCell ref="C51:F51"/>
    <mergeCell ref="I51:S51"/>
    <mergeCell ref="C52:F52"/>
    <mergeCell ref="A2:T4"/>
    <mergeCell ref="P5:T5"/>
    <mergeCell ref="L5:O5"/>
    <mergeCell ref="C43:F43"/>
    <mergeCell ref="C44:F44"/>
    <mergeCell ref="I44:S44"/>
    <mergeCell ref="C45:F45"/>
    <mergeCell ref="C46:F46"/>
    <mergeCell ref="C47:F47"/>
    <mergeCell ref="I47:S47"/>
    <mergeCell ref="C48:F48"/>
    <mergeCell ref="C49:F49"/>
    <mergeCell ref="I49:S49"/>
    <mergeCell ref="I48:S48"/>
    <mergeCell ref="B40:C42"/>
    <mergeCell ref="D40:T42"/>
    <mergeCell ref="C38:C39"/>
  </mergeCells>
  <phoneticPr fontId="3"/>
  <dataValidations count="3">
    <dataValidation type="list" allowBlank="1" showInputMessage="1" showErrorMessage="1" sqref="I11" xr:uid="{00000000-0002-0000-0200-000000000000}">
      <formula1>$D$61:$AH$61</formula1>
    </dataValidation>
    <dataValidation type="list" allowBlank="1" showInputMessage="1" showErrorMessage="1" sqref="G11" xr:uid="{00000000-0002-0000-0200-000001000000}">
      <formula1>$D$60:$O$60</formula1>
    </dataValidation>
    <dataValidation type="list" allowBlank="1" showInputMessage="1" showErrorMessage="1" sqref="E11" xr:uid="{00000000-0002-0000-0200-000002000000}">
      <formula1>$D$62:$U$62</formula1>
    </dataValidation>
  </dataValidations>
  <pageMargins left="0.25" right="0.25" top="0.75" bottom="0.75" header="0.3" footer="0.3"/>
  <pageSetup paperSize="9" scale="96" orientation="portrait" horizontalDpi="4294967293"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9" tint="-0.249977111117893"/>
  </sheetPr>
  <dimension ref="A1:BA350"/>
  <sheetViews>
    <sheetView workbookViewId="0">
      <selection activeCell="A8" sqref="A8"/>
    </sheetView>
  </sheetViews>
  <sheetFormatPr defaultRowHeight="12.75" x14ac:dyDescent="0.25"/>
  <cols>
    <col min="1" max="3" width="11.73046875" customWidth="1"/>
    <col min="4" max="4" width="15.3984375" bestFit="1" customWidth="1"/>
    <col min="5" max="5" width="25.46484375" customWidth="1"/>
    <col min="6" max="8" width="12.59765625" customWidth="1"/>
    <col min="9" max="9" width="11" customWidth="1"/>
    <col min="24" max="24" width="9.59765625" customWidth="1"/>
    <col min="40" max="42" width="12.59765625" customWidth="1"/>
  </cols>
  <sheetData>
    <row r="1" spans="1:53" x14ac:dyDescent="0.25">
      <c r="A1" s="467" t="s">
        <v>144</v>
      </c>
      <c r="B1" s="453" t="s">
        <v>145</v>
      </c>
      <c r="C1" s="461" t="s">
        <v>151</v>
      </c>
      <c r="D1" s="458" t="s">
        <v>143</v>
      </c>
      <c r="E1" s="458" t="s">
        <v>142</v>
      </c>
      <c r="F1" s="458" t="s">
        <v>4</v>
      </c>
      <c r="G1" s="459" t="s">
        <v>141</v>
      </c>
      <c r="H1" s="459"/>
      <c r="I1" s="468" t="s">
        <v>129</v>
      </c>
      <c r="J1" s="468"/>
      <c r="K1" s="468"/>
      <c r="L1" s="458" t="s">
        <v>140</v>
      </c>
      <c r="M1" s="458"/>
      <c r="N1" s="458"/>
      <c r="O1" s="458"/>
      <c r="P1" s="458"/>
      <c r="Q1" s="458"/>
      <c r="R1" s="458"/>
      <c r="S1" s="458"/>
      <c r="T1" s="458"/>
      <c r="U1" s="458"/>
      <c r="V1" s="458"/>
      <c r="W1" s="458"/>
      <c r="X1" s="458"/>
      <c r="Y1" s="458"/>
      <c r="Z1" s="458"/>
      <c r="AA1" s="458"/>
      <c r="AB1" s="458"/>
      <c r="AC1" s="157"/>
      <c r="AD1" s="157"/>
    </row>
    <row r="2" spans="1:53" x14ac:dyDescent="0.25">
      <c r="A2" s="467"/>
      <c r="B2" s="454"/>
      <c r="C2" s="454"/>
      <c r="D2" s="458"/>
      <c r="E2" s="458"/>
      <c r="F2" s="458"/>
      <c r="G2" s="460" t="s">
        <v>139</v>
      </c>
      <c r="H2" s="460" t="s">
        <v>138</v>
      </c>
      <c r="I2" s="460" t="s">
        <v>137</v>
      </c>
      <c r="J2" s="460" t="s">
        <v>136</v>
      </c>
      <c r="K2" s="460" t="s">
        <v>135</v>
      </c>
      <c r="L2" s="458" t="s">
        <v>134</v>
      </c>
      <c r="M2" s="458"/>
      <c r="N2" s="458"/>
      <c r="O2" s="458"/>
      <c r="P2" s="458" t="s">
        <v>133</v>
      </c>
      <c r="Q2" s="458"/>
      <c r="R2" s="458"/>
      <c r="S2" s="458"/>
      <c r="T2" s="458"/>
      <c r="U2" s="458"/>
      <c r="V2" s="458" t="s">
        <v>132</v>
      </c>
      <c r="W2" s="458"/>
      <c r="X2" s="458"/>
      <c r="Y2" s="458"/>
      <c r="Z2" s="458" t="s">
        <v>131</v>
      </c>
      <c r="AA2" s="458"/>
      <c r="AB2" s="462" t="s">
        <v>130</v>
      </c>
      <c r="AC2" s="462" t="s">
        <v>240</v>
      </c>
      <c r="AD2" s="464" t="s">
        <v>241</v>
      </c>
      <c r="AE2" s="459" t="s">
        <v>129</v>
      </c>
      <c r="AF2" s="459"/>
      <c r="AG2" s="459"/>
      <c r="AH2" s="459"/>
      <c r="AI2" s="451" t="s">
        <v>128</v>
      </c>
      <c r="AJ2" s="459" t="s">
        <v>127</v>
      </c>
      <c r="AK2" s="459"/>
      <c r="AL2" s="459"/>
      <c r="AM2" s="459"/>
      <c r="AN2" s="451" t="s">
        <v>126</v>
      </c>
      <c r="AO2" s="451" t="s">
        <v>125</v>
      </c>
      <c r="AP2" s="456" t="s">
        <v>146</v>
      </c>
      <c r="AQ2" s="459" t="s">
        <v>124</v>
      </c>
      <c r="AR2" s="459"/>
      <c r="AS2" s="459"/>
      <c r="AT2" s="459"/>
      <c r="AU2" s="459"/>
      <c r="AV2" s="456" t="s">
        <v>147</v>
      </c>
      <c r="AW2" s="451" t="s">
        <v>6</v>
      </c>
      <c r="AX2" s="459" t="s">
        <v>123</v>
      </c>
      <c r="AY2" s="459"/>
      <c r="AZ2" s="459"/>
      <c r="BA2" s="456" t="s">
        <v>122</v>
      </c>
    </row>
    <row r="3" spans="1:53" x14ac:dyDescent="0.25">
      <c r="A3" s="467"/>
      <c r="B3" s="455"/>
      <c r="C3" s="455"/>
      <c r="D3" s="458"/>
      <c r="E3" s="458"/>
      <c r="F3" s="458"/>
      <c r="G3" s="460"/>
      <c r="H3" s="460"/>
      <c r="I3" s="460"/>
      <c r="J3" s="460"/>
      <c r="K3" s="460"/>
      <c r="L3" s="57" t="s">
        <v>19</v>
      </c>
      <c r="M3" s="57" t="s">
        <v>18</v>
      </c>
      <c r="N3" s="57" t="s">
        <v>121</v>
      </c>
      <c r="O3" s="57" t="s">
        <v>228</v>
      </c>
      <c r="P3" s="57" t="s">
        <v>120</v>
      </c>
      <c r="Q3" s="57" t="s">
        <v>119</v>
      </c>
      <c r="R3" s="57" t="s">
        <v>118</v>
      </c>
      <c r="S3" s="57" t="s">
        <v>117</v>
      </c>
      <c r="T3" s="57" t="s">
        <v>116</v>
      </c>
      <c r="U3" s="57" t="s">
        <v>115</v>
      </c>
      <c r="V3" s="57">
        <v>160</v>
      </c>
      <c r="W3" s="57">
        <v>150</v>
      </c>
      <c r="X3" s="57">
        <v>140</v>
      </c>
      <c r="Y3" s="57">
        <v>130</v>
      </c>
      <c r="Z3" s="57" t="s">
        <v>114</v>
      </c>
      <c r="AA3" s="57" t="s">
        <v>113</v>
      </c>
      <c r="AB3" s="463"/>
      <c r="AC3" s="463"/>
      <c r="AD3" s="465"/>
      <c r="AE3" s="51" t="s">
        <v>106</v>
      </c>
      <c r="AF3" s="51" t="s">
        <v>1</v>
      </c>
      <c r="AG3" s="51" t="s">
        <v>104</v>
      </c>
      <c r="AH3" s="51" t="s">
        <v>112</v>
      </c>
      <c r="AI3" s="452"/>
      <c r="AJ3" s="51" t="s">
        <v>111</v>
      </c>
      <c r="AK3" s="51" t="s">
        <v>110</v>
      </c>
      <c r="AL3" s="51" t="s">
        <v>109</v>
      </c>
      <c r="AM3" s="51" t="s">
        <v>89</v>
      </c>
      <c r="AN3" s="452"/>
      <c r="AO3" s="452"/>
      <c r="AP3" s="457"/>
      <c r="AQ3" s="51" t="s">
        <v>108</v>
      </c>
      <c r="AR3" s="51" t="s">
        <v>107</v>
      </c>
      <c r="AS3" s="51" t="s">
        <v>106</v>
      </c>
      <c r="AT3" s="51" t="s">
        <v>105</v>
      </c>
      <c r="AU3" s="51" t="s">
        <v>104</v>
      </c>
      <c r="AV3" s="457"/>
      <c r="AW3" s="452"/>
      <c r="AX3" s="51" t="s">
        <v>103</v>
      </c>
      <c r="AY3" s="51" t="s">
        <v>102</v>
      </c>
      <c r="AZ3" s="51" t="s">
        <v>101</v>
      </c>
      <c r="BA3" s="466"/>
    </row>
    <row r="4" spans="1:53" s="3" customFormat="1" ht="24.95" customHeight="1" x14ac:dyDescent="0.2">
      <c r="A4" s="158" t="s">
        <v>243</v>
      </c>
      <c r="B4" s="56" t="s">
        <v>202</v>
      </c>
      <c r="C4" s="64" t="str">
        <f>'G-01（申込書）'!F31</f>
        <v>着払</v>
      </c>
      <c r="D4" s="56"/>
      <c r="E4" s="55">
        <f>DATE('G-01（申込書）'!$H$5,'G-01（申込書）'!$J$5,'G-01（申込書）'!$L$5)</f>
        <v>45260</v>
      </c>
      <c r="F4" s="55" t="e">
        <f>DATE('G-01（申込書）'!$H$29,'G-01（申込書）'!$J$29,'G-01（申込書）'!$L$29)</f>
        <v>#NUM!</v>
      </c>
      <c r="G4" s="55" t="e">
        <f>AN4-2</f>
        <v>#NUM!</v>
      </c>
      <c r="H4" s="55" t="e">
        <f>AO4+2</f>
        <v>#NUM!</v>
      </c>
      <c r="I4" s="54">
        <f>'G-01（申込書）'!G6</f>
        <v>0</v>
      </c>
      <c r="J4" s="54">
        <f>'G-01（申込書）'!G7</f>
        <v>0</v>
      </c>
      <c r="K4" s="54">
        <f>'G-01（申込書）'!K12</f>
        <v>0</v>
      </c>
      <c r="L4" s="54">
        <f>'G-01（申込書）'!I13</f>
        <v>0</v>
      </c>
      <c r="M4" s="54">
        <f>'G-01（申込書）'!M13</f>
        <v>0</v>
      </c>
      <c r="N4" s="54">
        <f>'G-01（申込書）'!Q13</f>
        <v>0</v>
      </c>
      <c r="O4" s="54">
        <f>'G-01（申込書）'!U13</f>
        <v>0</v>
      </c>
      <c r="P4" s="54">
        <f>'G-01（申込書）'!I14</f>
        <v>0</v>
      </c>
      <c r="Q4" s="54">
        <f>'G-01（申込書）'!M14</f>
        <v>0</v>
      </c>
      <c r="R4" s="54">
        <f>'G-01（申込書）'!Q14</f>
        <v>0</v>
      </c>
      <c r="S4" s="54">
        <f>'G-01（申込書）'!U14</f>
        <v>0</v>
      </c>
      <c r="T4" s="54">
        <f>'G-01（申込書）'!I15</f>
        <v>0</v>
      </c>
      <c r="U4" s="54">
        <f>'G-01（申込書）'!M15</f>
        <v>0</v>
      </c>
      <c r="V4" s="54">
        <f>'G-01（申込書）'!I16</f>
        <v>0</v>
      </c>
      <c r="W4" s="54">
        <f>'G-01（申込書）'!M16</f>
        <v>0</v>
      </c>
      <c r="X4" s="54">
        <f>'G-01（申込書）'!Q16</f>
        <v>0</v>
      </c>
      <c r="Y4" s="54">
        <f>'G-01（申込書）'!U16</f>
        <v>0</v>
      </c>
      <c r="Z4" s="54">
        <f>'G-01（申込書）'!I17</f>
        <v>0</v>
      </c>
      <c r="AA4" s="54">
        <f>'G-01（申込書）'!M17</f>
        <v>0</v>
      </c>
      <c r="AB4" s="54">
        <f>'G-01（申込書）'!I18</f>
        <v>0</v>
      </c>
      <c r="AC4" s="54">
        <f>'G-01（申込書）'!Q18</f>
        <v>0</v>
      </c>
      <c r="AD4" s="54">
        <f>'G-01（申込書）'!U18</f>
        <v>0</v>
      </c>
      <c r="AE4" s="54" t="str">
        <f>'G-01（申込書）'!H8&amp;"-"&amp;'G-01（申込書）'!J8</f>
        <v>-</v>
      </c>
      <c r="AF4" s="54">
        <f>'G-01（申込書）'!G9</f>
        <v>0</v>
      </c>
      <c r="AG4" s="54">
        <f>'G-01（申込書）'!G10</f>
        <v>0</v>
      </c>
      <c r="AH4" s="54">
        <f>'G-01（申込書）'!G11</f>
        <v>0</v>
      </c>
      <c r="AI4" s="54">
        <f>'G-01（申込書）'!F20</f>
        <v>0</v>
      </c>
      <c r="AJ4" s="54">
        <f>'G-01（申込書）'!K22</f>
        <v>0</v>
      </c>
      <c r="AK4" s="54">
        <f>'G-01（申込書）'!K23</f>
        <v>0</v>
      </c>
      <c r="AL4" s="54">
        <f>'G-01（申込書）'!K24</f>
        <v>0</v>
      </c>
      <c r="AM4" s="54">
        <f>'G-01（申込書）'!K25</f>
        <v>0</v>
      </c>
      <c r="AN4" s="55" t="e">
        <f>DATE('G-01（申込書）'!$H$28,'G-01（申込書）'!$J$28,'G-01（申込書）'!$L$28)</f>
        <v>#NUM!</v>
      </c>
      <c r="AO4" s="55" t="e">
        <f>DATE('G-01（申込書）'!$H$30,'G-01（申込書）'!$J$30,'G-01（申込書）'!$L$30)</f>
        <v>#NUM!</v>
      </c>
      <c r="AP4" s="54" t="str">
        <f>'G-01（申込書）'!F31</f>
        <v>着払</v>
      </c>
      <c r="AQ4" s="54" t="str">
        <f>IF('G-01（申込書）'!$L$60=TRUE,I4,'G-01（申込書）'!G32)</f>
        <v/>
      </c>
      <c r="AR4" s="54" t="str">
        <f>IF('G-01（申込書）'!$L$60=TRUE,J4,'G-01（申込書）'!G33)</f>
        <v/>
      </c>
      <c r="AS4" s="54" t="str">
        <f>IF('G-01（申込書）'!$L$60=TRUE,AE4,'G-01（申込書）'!H34&amp;"-"&amp;'G-01（申込書）'!J34)</f>
        <v>-</v>
      </c>
      <c r="AT4" s="54" t="str">
        <f>IF('G-01（申込書）'!$L$60=TRUE,AF4,'G-01（申込書）'!G35)</f>
        <v/>
      </c>
      <c r="AU4" s="54">
        <f>IF('G-01（申込書）'!$L$60=TRUE,AG4,'G-01（申込書）'!G36)</f>
        <v>0</v>
      </c>
      <c r="AV4" s="54">
        <f>'G-01（申込書）'!K37</f>
        <v>0</v>
      </c>
      <c r="AW4" s="54">
        <f>'G-01（申込書）'!F38</f>
        <v>0</v>
      </c>
      <c r="AX4" s="54" t="str">
        <f>'G-01（申込書）'!H42&amp;"-"&amp;'G-01（申込書）'!J42</f>
        <v>-</v>
      </c>
      <c r="AY4" s="54">
        <f>'G-01（申込書）'!G43</f>
        <v>0</v>
      </c>
      <c r="AZ4" s="54">
        <f>'G-01（申込書）'!G44</f>
        <v>0</v>
      </c>
      <c r="BA4" s="54" t="e">
        <f>MONTH(G4)&amp;"_"&amp;MONTH(H4)</f>
        <v>#NUM!</v>
      </c>
    </row>
    <row r="5" spans="1:53" x14ac:dyDescent="0.25">
      <c r="D5" s="63" t="s">
        <v>216</v>
      </c>
    </row>
    <row r="6" spans="1:53" ht="14.25" x14ac:dyDescent="0.3">
      <c r="A6" s="63" t="s">
        <v>218</v>
      </c>
    </row>
    <row r="7" spans="1:53" ht="14.65" thickBot="1" x14ac:dyDescent="0.35">
      <c r="A7" s="63" t="s">
        <v>219</v>
      </c>
    </row>
    <row r="8" spans="1:53" s="3" customFormat="1" ht="24.95" customHeight="1" thickBot="1" x14ac:dyDescent="0.25">
      <c r="A8" s="163"/>
      <c r="B8" s="162"/>
      <c r="C8" s="160"/>
      <c r="D8" s="56"/>
      <c r="E8" s="130"/>
      <c r="F8" s="130"/>
      <c r="G8" s="130"/>
      <c r="H8" s="130"/>
      <c r="I8" s="56"/>
      <c r="J8" s="56"/>
      <c r="K8" s="56"/>
      <c r="L8" s="56"/>
      <c r="M8" s="56"/>
      <c r="N8" s="56"/>
      <c r="O8" s="56"/>
      <c r="P8" s="56"/>
      <c r="Q8" s="56"/>
      <c r="R8" s="56"/>
      <c r="S8" s="56"/>
      <c r="T8" s="56"/>
      <c r="U8" s="56"/>
      <c r="V8" s="56"/>
      <c r="W8" s="56"/>
      <c r="X8" s="56"/>
      <c r="Y8" s="56"/>
      <c r="Z8" s="56"/>
      <c r="AA8" s="56"/>
      <c r="AB8" s="56"/>
      <c r="AC8" s="158"/>
      <c r="AD8" s="158"/>
      <c r="AE8" s="56"/>
      <c r="AF8" s="56"/>
      <c r="AG8" s="56"/>
      <c r="AH8" s="56"/>
      <c r="AI8" s="56"/>
      <c r="AJ8" s="56"/>
      <c r="AK8" s="56"/>
      <c r="AL8" s="56"/>
      <c r="AM8" s="56"/>
      <c r="AN8" s="130"/>
      <c r="AO8" s="130"/>
      <c r="AP8" s="56"/>
      <c r="AQ8" s="56"/>
      <c r="AR8" s="56"/>
      <c r="AS8" s="56"/>
      <c r="AT8" s="56"/>
      <c r="AU8" s="56"/>
      <c r="AV8" s="56"/>
      <c r="AW8" s="56"/>
      <c r="AX8" s="56"/>
      <c r="AY8" s="56"/>
      <c r="AZ8" s="56"/>
      <c r="BA8" s="56"/>
    </row>
    <row r="9" spans="1:53" ht="14.25" x14ac:dyDescent="0.3">
      <c r="A9" s="63" t="s">
        <v>217</v>
      </c>
    </row>
    <row r="10" spans="1:53" x14ac:dyDescent="0.25">
      <c r="A10" s="63" t="s">
        <v>276</v>
      </c>
    </row>
    <row r="32" spans="1:9" ht="13.15" hidden="1" thickBot="1" x14ac:dyDescent="0.3">
      <c r="A32" s="53" t="s">
        <v>60</v>
      </c>
      <c r="B32" s="53"/>
      <c r="C32" s="52" t="s">
        <v>61</v>
      </c>
      <c r="D32" s="52" t="s">
        <v>62</v>
      </c>
      <c r="E32" s="52" t="s">
        <v>63</v>
      </c>
      <c r="F32" s="52" t="s">
        <v>64</v>
      </c>
      <c r="G32" s="52"/>
      <c r="H32" s="52"/>
      <c r="I32" s="51" t="s">
        <v>65</v>
      </c>
    </row>
    <row r="33" spans="1:9" hidden="1" x14ac:dyDescent="0.25">
      <c r="A33" s="18" t="str">
        <f>'[1]G-01（申込書）'!G6</f>
        <v>ＲＡＣファンクラブ</v>
      </c>
      <c r="B33" s="58"/>
      <c r="C33" s="19">
        <f>'[1]G-01（申込書）'!I13</f>
        <v>18</v>
      </c>
      <c r="D33" s="20">
        <f>DATE('[1]G-01（申込書）'!$H$25,'[1]G-01（申込書）'!$J$25,'[1]G-01（申込書）'!$L$25)</f>
        <v>43057</v>
      </c>
      <c r="E33" s="20">
        <f>DATE('[1]G-01（申込書）'!$H$26,'[1]G-01（申込書）'!$J$26,'[1]G-01（申込書）'!$L$26)</f>
        <v>43091</v>
      </c>
      <c r="F33" s="19" t="str">
        <f>'[1]G-01（申込書）'!$J$25&amp;"_"&amp;'[1]G-01（申込書）'!$J$26</f>
        <v>11_12</v>
      </c>
      <c r="G33" s="50"/>
      <c r="H33" s="50"/>
      <c r="I33" s="21" t="str">
        <f>IF('[1]G-01（申込書）'!I13="","","S")</f>
        <v>S</v>
      </c>
    </row>
    <row r="34" spans="1:9" ht="13.15" hidden="1" thickBot="1" x14ac:dyDescent="0.3">
      <c r="A34" s="22" t="str">
        <f>'[1]G-01（申込書）'!G6</f>
        <v>ＲＡＣファンクラブ</v>
      </c>
      <c r="B34" s="59"/>
      <c r="C34" s="23">
        <f>'[1]G-01（申込書）'!M13</f>
        <v>22</v>
      </c>
      <c r="D34" s="24">
        <f>DATE('[1]G-01（申込書）'!$H$25,'[1]G-01（申込書）'!$J$25,'[1]G-01（申込書）'!$L$25)</f>
        <v>43057</v>
      </c>
      <c r="E34" s="24">
        <f>DATE('[1]G-01（申込書）'!$H$26,'[1]G-01（申込書）'!$J$26,'[1]G-01（申込書）'!$L$26)</f>
        <v>43091</v>
      </c>
      <c r="F34" s="23" t="str">
        <f>'[1]G-01（申込書）'!$J$25&amp;"_"&amp;'[1]G-01（申込書）'!$J$26</f>
        <v>11_12</v>
      </c>
      <c r="G34" s="49"/>
      <c r="H34" s="49"/>
      <c r="I34" s="25" t="str">
        <f>IF('[1]G-01（申込書）'!M13="","","L")</f>
        <v>L</v>
      </c>
    </row>
    <row r="350" spans="2:9" x14ac:dyDescent="0.25">
      <c r="B350" t="s">
        <v>243</v>
      </c>
      <c r="C350" t="s">
        <v>244</v>
      </c>
      <c r="D350" t="s">
        <v>245</v>
      </c>
      <c r="E350" t="s">
        <v>246</v>
      </c>
      <c r="F350" t="s">
        <v>247</v>
      </c>
      <c r="G350" t="s">
        <v>248</v>
      </c>
      <c r="H350" t="s">
        <v>249</v>
      </c>
      <c r="I350" t="s">
        <v>250</v>
      </c>
    </row>
  </sheetData>
  <dataConsolidate/>
  <mergeCells count="32">
    <mergeCell ref="BA2:BA3"/>
    <mergeCell ref="K2:K3"/>
    <mergeCell ref="L2:O2"/>
    <mergeCell ref="A1:A3"/>
    <mergeCell ref="D1:D3"/>
    <mergeCell ref="E1:E3"/>
    <mergeCell ref="F1:F3"/>
    <mergeCell ref="G1:H1"/>
    <mergeCell ref="I1:K1"/>
    <mergeCell ref="L1:AB1"/>
    <mergeCell ref="AW2:AW3"/>
    <mergeCell ref="AX2:AZ2"/>
    <mergeCell ref="AB2:AB3"/>
    <mergeCell ref="AE2:AH2"/>
    <mergeCell ref="AI2:AI3"/>
    <mergeCell ref="AJ2:AM2"/>
    <mergeCell ref="AO2:AO3"/>
    <mergeCell ref="AN2:AN3"/>
    <mergeCell ref="B1:B3"/>
    <mergeCell ref="AP2:AP3"/>
    <mergeCell ref="AV2:AV3"/>
    <mergeCell ref="Z2:AA2"/>
    <mergeCell ref="AQ2:AU2"/>
    <mergeCell ref="G2:G3"/>
    <mergeCell ref="H2:H3"/>
    <mergeCell ref="I2:I3"/>
    <mergeCell ref="J2:J3"/>
    <mergeCell ref="P2:U2"/>
    <mergeCell ref="V2:Y2"/>
    <mergeCell ref="C1:C3"/>
    <mergeCell ref="AC2:AC3"/>
    <mergeCell ref="AD2:AD3"/>
  </mergeCells>
  <phoneticPr fontId="3"/>
  <conditionalFormatting sqref="D4">
    <cfRule type="expression" dxfId="0" priority="1">
      <formula>AND($E4="",$E3&gt;0)</formula>
    </cfRule>
  </conditionalFormatting>
  <dataValidations count="3">
    <dataValidation type="list" showInputMessage="1" showErrorMessage="1" sqref="A4 A8" xr:uid="{00000000-0002-0000-0300-000000000000}">
      <formula1>$A$350:$I$350</formula1>
    </dataValidation>
    <dataValidation type="list" showInputMessage="1" showErrorMessage="1" sqref="C8 C4" xr:uid="{00000000-0002-0000-0300-000001000000}">
      <formula1>$A$351:$E$351</formula1>
    </dataValidation>
    <dataValidation type="list" showInputMessage="1" showErrorMessage="1" sqref="B8 B4" xr:uid="{00000000-0002-0000-0300-000002000000}">
      <formula1>$A$349:$G$349</formula1>
    </dataValidation>
  </dataValidations>
  <pageMargins left="0.55000000000000004" right="0.25" top="1" bottom="1" header="0.51200000000000001" footer="0.51200000000000001"/>
  <pageSetup paperSize="9" scale="95" orientation="landscape"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G-01（申込書）</vt:lpstr>
      <vt:lpstr>G-02（到着時）</vt:lpstr>
      <vt:lpstr>G-03（返却時）</vt:lpstr>
      <vt:lpstr>G-05（事務局管理欄）</vt:lpstr>
      <vt:lpstr>'G-01（申込書）'!Print_Area</vt:lpstr>
      <vt:lpstr>'G-02（到着時）'!Print_Area</vt:lpstr>
      <vt:lpstr>'G-03（返却時）'!Print_Area</vt:lpstr>
      <vt:lpstr>'G-05（事務局管理欄）'!Print_Area</vt:lpstr>
    </vt:vector>
  </TitlesOfParts>
  <Company>研究第一部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菅原</dc:creator>
  <cp:lastModifiedBy>里美 大井</cp:lastModifiedBy>
  <cp:lastPrinted>2020-01-15T10:15:02Z</cp:lastPrinted>
  <dcterms:created xsi:type="dcterms:W3CDTF">2006-11-21T07:59:23Z</dcterms:created>
  <dcterms:modified xsi:type="dcterms:W3CDTF">2024-05-07T09:11:23Z</dcterms:modified>
</cp:coreProperties>
</file>